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0" yWindow="0" windowWidth="19320" windowHeight="15480" activeTab="5"/>
  </bookViews>
  <sheets>
    <sheet name="Sheet3" sheetId="7" r:id="rId1"/>
    <sheet name="Sheet1" sheetId="8" r:id="rId2"/>
    <sheet name="Efni" sheetId="1" r:id="rId3"/>
    <sheet name="Tollar og gjöld" sheetId="2" r:id="rId4"/>
    <sheet name="Pivot" sheetId="4" r:id="rId5"/>
    <sheet name="Kostnaðaráætlun" sheetId="3" r:id="rId6"/>
  </sheets>
  <definedNames>
    <definedName name="_xlnm._FilterDatabase" localSheetId="2" hidden="1">Efni!$A$3:$G$3</definedName>
  </definedNames>
  <calcPr calcId="125725" concurrentCalc="0"/>
  <pivotCaches>
    <pivotCache cacheId="0" r:id="rId7"/>
    <pivotCache cacheId="1" r:id="rId8"/>
    <pivotCache cacheId="6" r:id="rId9"/>
  </pivotCaches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/>
  <c r="D2"/>
  <c r="F2"/>
  <c r="D18"/>
  <c r="J8"/>
  <c r="J2"/>
  <c r="D14"/>
  <c r="G2"/>
  <c r="D21" i="3"/>
  <c r="D24"/>
  <c r="D25"/>
  <c r="D26"/>
  <c r="D28"/>
  <c r="D29"/>
  <c r="D35"/>
  <c r="D6"/>
  <c r="D16"/>
  <c r="D38"/>
  <c r="E1" i="2"/>
</calcChain>
</file>

<file path=xl/sharedStrings.xml><?xml version="1.0" encoding="utf-8"?>
<sst xmlns="http://schemas.openxmlformats.org/spreadsheetml/2006/main" count="559" uniqueCount="209">
  <si>
    <t>HönnunX Total</t>
  </si>
  <si>
    <t>Tollar og gjöld Total</t>
  </si>
  <si>
    <t>sensors</t>
  </si>
  <si>
    <t>IR, temp og Hall effect Sensors</t>
  </si>
  <si>
    <t>Vantar</t>
  </si>
  <si>
    <t>Mótorstýringar?</t>
  </si>
  <si>
    <t>Tölvulistinn</t>
    <phoneticPr fontId="9" type="noConversion"/>
  </si>
  <si>
    <t>Bluetooth USB Star Key</t>
  </si>
  <si>
    <t>Bluetooth USB Star Key</t>
    <phoneticPr fontId="9" type="noConversion"/>
  </si>
  <si>
    <t xml:space="preserve">Software </t>
    <phoneticPr fontId="9" type="noConversion"/>
  </si>
  <si>
    <t>EKKI SKRÁÐ!</t>
    <phoneticPr fontId="9" type="noConversion"/>
  </si>
  <si>
    <t>UPM</t>
  </si>
  <si>
    <t>UPM</t>
    <phoneticPr fontId="9" type="noConversion"/>
  </si>
  <si>
    <t>RFID Tags</t>
  </si>
  <si>
    <t>RFID Tags</t>
    <phoneticPr fontId="9" type="noConversion"/>
  </si>
  <si>
    <t>Sensors</t>
  </si>
  <si>
    <t>Útlagður kostnaður</t>
    <phoneticPr fontId="9" type="noConversion"/>
  </si>
  <si>
    <t>Rafn Camillusson</t>
  </si>
  <si>
    <t>Rafn Camillusson</t>
    <phoneticPr fontId="9" type="noConversion"/>
  </si>
  <si>
    <t>HönnunX</t>
  </si>
  <si>
    <t>HönnunX</t>
    <phoneticPr fontId="9" type="noConversion"/>
  </si>
  <si>
    <t>EKKI SKRÁÐ! - Plakat</t>
    <phoneticPr fontId="9" type="noConversion"/>
  </si>
  <si>
    <t xml:space="preserve"> </t>
    <phoneticPr fontId="9" type="noConversion"/>
  </si>
  <si>
    <t>Total</t>
  </si>
  <si>
    <t>Electrical  Total</t>
  </si>
  <si>
    <t>Mechanical  Total</t>
  </si>
  <si>
    <t>Software  Total</t>
  </si>
  <si>
    <t>Sensors Total</t>
  </si>
  <si>
    <t>Tollar og gjöld</t>
    <phoneticPr fontId="9" type="noConversion"/>
  </si>
  <si>
    <t>Sensors</t>
    <phoneticPr fontId="9" type="noConversion"/>
  </si>
  <si>
    <t>hjólbarðar og slöngur</t>
  </si>
  <si>
    <t>sökull og Led græn</t>
  </si>
  <si>
    <t>boltar og skrúfur</t>
  </si>
  <si>
    <t>Fálkinn</t>
  </si>
  <si>
    <t>tennt reim</t>
  </si>
  <si>
    <t>snittteinn</t>
  </si>
  <si>
    <t>Loftnet Skilað</t>
  </si>
  <si>
    <t>Apple IMC</t>
  </si>
  <si>
    <t>40GB HD</t>
  </si>
  <si>
    <t>40GB HD - SKILAÐ</t>
  </si>
  <si>
    <t>60GB Corair HD</t>
  </si>
  <si>
    <t>??</t>
  </si>
  <si>
    <t xml:space="preserve">FTDI, Arduino Uno </t>
  </si>
  <si>
    <t>Efni</t>
  </si>
  <si>
    <t>Flutt frá HR</t>
  </si>
  <si>
    <t>Tollar og Gjöld</t>
  </si>
  <si>
    <t>???</t>
  </si>
  <si>
    <t>FTDI, Arduino</t>
  </si>
  <si>
    <t>Samtals</t>
  </si>
  <si>
    <t>tengik.</t>
  </si>
  <si>
    <t>Efni - kúlul.</t>
  </si>
  <si>
    <t>plastplata og vinna</t>
  </si>
  <si>
    <t>boltar, rær, skífur</t>
  </si>
  <si>
    <t>GSJ</t>
  </si>
  <si>
    <t>vinnav/hönnunar (Silli)</t>
  </si>
  <si>
    <t>Batterí</t>
  </si>
  <si>
    <t>Kristinn Már Jóhannesson</t>
  </si>
  <si>
    <t>Eftir að samþykkja</t>
  </si>
  <si>
    <t>Samtals Efni</t>
  </si>
  <si>
    <t>Samtals Tollar</t>
  </si>
  <si>
    <t>Samtals Hönnun X</t>
  </si>
  <si>
    <t>Tollar og gjöld</t>
  </si>
  <si>
    <t>iRobot</t>
  </si>
  <si>
    <t>Í vafa/Ranglega fært</t>
  </si>
  <si>
    <t>Ráðstefnugjald</t>
  </si>
  <si>
    <t>Makerbot</t>
  </si>
  <si>
    <t>Robot Market Place</t>
  </si>
  <si>
    <t>Robo Claw mótorstýringar</t>
  </si>
  <si>
    <t>Samtals í vafa</t>
  </si>
  <si>
    <t>HönnunX + rangfærslur</t>
  </si>
  <si>
    <t>2x RoboClaw</t>
  </si>
  <si>
    <t>Færlsunúmer</t>
  </si>
  <si>
    <t>Færsla</t>
  </si>
  <si>
    <t xml:space="preserve">Sparkfun </t>
  </si>
  <si>
    <t>Sparkfun - RÉTT</t>
  </si>
  <si>
    <t>Megashield</t>
  </si>
  <si>
    <t xml:space="preserve">IR sensor ofl. </t>
  </si>
  <si>
    <t>Socket Adapt</t>
  </si>
  <si>
    <t>Sensor Current 50A</t>
  </si>
  <si>
    <t>Gastec</t>
  </si>
  <si>
    <t>Grand Total</t>
  </si>
  <si>
    <t>Sum of Fjárhæð (ISK)</t>
  </si>
  <si>
    <t>Hópur</t>
    <phoneticPr fontId="0" type="noConversion"/>
  </si>
  <si>
    <t>Vara</t>
    <phoneticPr fontId="0" type="noConversion"/>
  </si>
  <si>
    <t>Magn</t>
    <phoneticPr fontId="0" type="noConversion"/>
  </si>
  <si>
    <t>Áætlaður kostnaður</t>
    <phoneticPr fontId="0" type="noConversion"/>
  </si>
  <si>
    <t>Electrical</t>
    <phoneticPr fontId="0" type="noConversion"/>
  </si>
  <si>
    <t>Fuel Gauge</t>
  </si>
  <si>
    <t xml:space="preserve">Socket for fuel gauge </t>
  </si>
  <si>
    <t>Arduinos</t>
  </si>
  <si>
    <t>Arduino Wingshield</t>
  </si>
  <si>
    <t>Arduino prototyping board</t>
  </si>
  <si>
    <t>Mótorstýring Sabertooth dual 25A motordriver</t>
  </si>
  <si>
    <t>Rafhlöður</t>
  </si>
  <si>
    <t>NPC - Gírmótor</t>
  </si>
  <si>
    <t>Vírar og efni</t>
    <phoneticPr fontId="0" type="noConversion"/>
  </si>
  <si>
    <t>?</t>
    <phoneticPr fontId="0" type="noConversion"/>
  </si>
  <si>
    <t xml:space="preserve">Hleðslutæki </t>
  </si>
  <si>
    <t>Samtals Mechanical</t>
    <phoneticPr fontId="0" type="noConversion"/>
  </si>
  <si>
    <t>Mechanical</t>
    <phoneticPr fontId="0" type="noConversion"/>
  </si>
  <si>
    <t>Efni</t>
    <phoneticPr fontId="0" type="noConversion"/>
  </si>
  <si>
    <t>??</t>
    <phoneticPr fontId="0" type="noConversion"/>
  </si>
  <si>
    <t>Sérsmíði</t>
    <phoneticPr fontId="0" type="noConversion"/>
  </si>
  <si>
    <t>Samtals Elextrical</t>
    <phoneticPr fontId="0" type="noConversion"/>
  </si>
  <si>
    <t>Sensors</t>
    <phoneticPr fontId="0" type="noConversion"/>
  </si>
  <si>
    <t>RFID skynjarar</t>
    <phoneticPr fontId="0" type="noConversion"/>
  </si>
  <si>
    <t>RFID móttakari</t>
    <phoneticPr fontId="0" type="noConversion"/>
  </si>
  <si>
    <t>Nándarnemar</t>
    <phoneticPr fontId="0" type="noConversion"/>
  </si>
  <si>
    <t>Hitamyndavél</t>
    <phoneticPr fontId="0" type="noConversion"/>
  </si>
  <si>
    <t>RGB myndavélar</t>
    <phoneticPr fontId="0" type="noConversion"/>
  </si>
  <si>
    <t>Santaks Sensors</t>
    <phoneticPr fontId="0" type="noConversion"/>
  </si>
  <si>
    <t>Software</t>
    <phoneticPr fontId="0" type="noConversion"/>
  </si>
  <si>
    <t>Tölva + hard disk</t>
    <phoneticPr fontId="0" type="noConversion"/>
  </si>
  <si>
    <t>Snúrur</t>
    <phoneticPr fontId="0" type="noConversion"/>
  </si>
  <si>
    <t>Docking stöð</t>
    <phoneticPr fontId="0" type="noConversion"/>
  </si>
  <si>
    <t>Samtals Software</t>
    <phoneticPr fontId="0" type="noConversion"/>
  </si>
  <si>
    <t>Heildarupphæð áætlunar</t>
    <phoneticPr fontId="0" type="noConversion"/>
  </si>
  <si>
    <t>Færsludags</t>
  </si>
  <si>
    <t>Viðskiptamaður</t>
  </si>
  <si>
    <t>Texti</t>
  </si>
  <si>
    <t>Gjaldeyrisfjárhæð</t>
  </si>
  <si>
    <t>Fjárhæð</t>
  </si>
  <si>
    <t>Hópur</t>
  </si>
  <si>
    <t>Skýring</t>
  </si>
  <si>
    <t>Byko</t>
  </si>
  <si>
    <t>Lím f. RFID tög</t>
  </si>
  <si>
    <t xml:space="preserve">Mechanical </t>
  </si>
  <si>
    <t>Rakasperrulím, akrýl-s, 20x rær, 100xsjálfbor.skrúfa</t>
  </si>
  <si>
    <t>Landvélar</t>
  </si>
  <si>
    <t xml:space="preserve">O-hringir </t>
  </si>
  <si>
    <t>Reykjafell</t>
  </si>
  <si>
    <t>Málmnipp.</t>
  </si>
  <si>
    <t xml:space="preserve">Electrical </t>
  </si>
  <si>
    <t>4x Málmnipp, 4x Málmrær, 100xKapalbönd</t>
  </si>
  <si>
    <t xml:space="preserve">Byko </t>
  </si>
  <si>
    <t>Griffill</t>
  </si>
  <si>
    <t xml:space="preserve">Software </t>
  </si>
  <si>
    <t>Fjarstýring</t>
  </si>
  <si>
    <t>PS3 Dual Shock</t>
  </si>
  <si>
    <t>Miðbæjarradíó</t>
  </si>
  <si>
    <t xml:space="preserve">Micro Hub ofl. </t>
  </si>
  <si>
    <t>10x Twisted data cable, 10xfast on fork, Port Micro Hub</t>
  </si>
  <si>
    <t>Audio cable ofl.</t>
  </si>
  <si>
    <t>3x Mono Plug, 1xAudio Cable, 4x Mega bright red LED</t>
  </si>
  <si>
    <t>SP.Cable 100M Red/Black</t>
  </si>
  <si>
    <t>Nautrik USB CenderChanger, 2.5 mm SP. Cable 100m Red/black</t>
  </si>
  <si>
    <t>Twisted data cable</t>
  </si>
  <si>
    <t>Íhlutir</t>
  </si>
  <si>
    <t>Ýmislegt</t>
  </si>
  <si>
    <t xml:space="preserve">USB dót, framlenging í meter, kæliprófíll, öryggi, reley osfr. </t>
  </si>
  <si>
    <t>NmosFet, Zener osfr</t>
  </si>
  <si>
    <t>4xNmosFET, 4xZener, 4xDíóða, 4xOpto</t>
  </si>
  <si>
    <t>Fást</t>
  </si>
  <si>
    <t>Acryl glært, plastplata, vinna</t>
  </si>
  <si>
    <t>Málmtækni</t>
  </si>
  <si>
    <t>Málmtækni v/HönnunX</t>
  </si>
  <si>
    <t>Pololu</t>
  </si>
  <si>
    <t>High-Power Motor Controller</t>
  </si>
  <si>
    <t>AMG Aukaraf</t>
  </si>
  <si>
    <t>Tengi, plast</t>
  </si>
  <si>
    <t>Fjárhæð (ISK)</t>
  </si>
  <si>
    <t xml:space="preserve">16xTengi, 4xSamtengi plast </t>
  </si>
  <si>
    <t>Tölvulistinn</t>
  </si>
  <si>
    <t>8dBi Loftnet</t>
  </si>
  <si>
    <t>8dBi Loftnet - SKILAÐ</t>
  </si>
  <si>
    <t>Tæknibær</t>
  </si>
  <si>
    <t>Loftnet og spacer</t>
  </si>
  <si>
    <t>Loftnet</t>
  </si>
  <si>
    <t>5dBi Loftnet</t>
  </si>
  <si>
    <t>Málmnipp., málmrær</t>
  </si>
  <si>
    <t>Smith og Norland</t>
  </si>
  <si>
    <t>Vír og hulsur</t>
  </si>
  <si>
    <t>Fínþ.vír rautt/svart, Endahulsa rauð</t>
  </si>
  <si>
    <t>Adafruit</t>
  </si>
  <si>
    <t>Sensor</t>
  </si>
  <si>
    <t>Arduino dót</t>
  </si>
  <si>
    <t>Proto shield kit for arduino, 2x Arduino Mega, 6-conductor</t>
  </si>
  <si>
    <t>DigiKey</t>
  </si>
  <si>
    <t>Tengi</t>
  </si>
  <si>
    <t>EzPrototypes</t>
  </si>
  <si>
    <t xml:space="preserve">4x 36Pin 65mm </t>
  </si>
  <si>
    <t>Sparkfun</t>
  </si>
  <si>
    <t>4xIR thermometers</t>
  </si>
  <si>
    <t>Hnappar og tengiendar</t>
  </si>
  <si>
    <t>Johan Rönning</t>
  </si>
  <si>
    <t>Rafborg</t>
  </si>
  <si>
    <t>12V 12Ah ZLPower</t>
  </si>
  <si>
    <t>2xRelay 30A</t>
  </si>
  <si>
    <t>Tagsense</t>
  </si>
  <si>
    <t>2x RFID readers</t>
  </si>
  <si>
    <t>FitPC</t>
  </si>
  <si>
    <t>FitPc</t>
  </si>
  <si>
    <t>Avid</t>
  </si>
  <si>
    <t>Dazzle Video Creator</t>
  </si>
  <si>
    <t>Poulsen</t>
  </si>
  <si>
    <t>hjól v/HönnunX</t>
  </si>
  <si>
    <t>Fossberg</t>
  </si>
  <si>
    <t>þvinga</t>
  </si>
  <si>
    <t>snú.hjól</t>
  </si>
  <si>
    <t>stakt hjól</t>
  </si>
  <si>
    <t>Útlagður kostnaður</t>
  </si>
  <si>
    <t>Sigurpáll Hjörvar Árnason</t>
  </si>
  <si>
    <t>prófílar, öxlar ofl</t>
  </si>
  <si>
    <t>Modular snerta</t>
  </si>
  <si>
    <t>(blank)</t>
  </si>
  <si>
    <t>(blank) Total</t>
  </si>
  <si>
    <t>Eftir að samþykkja - Modular þrýstihnappar, Haldari, 2NO snerta, 1NO snerta</t>
  </si>
  <si>
    <t>Row Labels</t>
  </si>
  <si>
    <t>Kostnaðaráætlun fyrir Alfa "thermocop" RinTinTin</t>
  </si>
</sst>
</file>

<file path=xl/styles.xml><?xml version="1.0" encoding="utf-8"?>
<styleSheet xmlns="http://schemas.openxmlformats.org/spreadsheetml/2006/main">
  <numFmts count="2">
    <numFmt numFmtId="164" formatCode="#,##0.0"/>
    <numFmt numFmtId="167" formatCode="d/m/yyyy;@"/>
  </numFmts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indexed="9"/>
      <name val="Verdana"/>
      <family val="2"/>
    </font>
    <font>
      <sz val="12"/>
      <color indexed="9"/>
      <name val="Verdana"/>
      <family val="2"/>
    </font>
    <font>
      <b/>
      <sz val="10"/>
      <name val="Verdana"/>
    </font>
    <font>
      <b/>
      <sz val="10"/>
      <color indexed="9"/>
      <name val="Verdana"/>
      <family val="2"/>
    </font>
    <font>
      <sz val="10"/>
      <name val="Verdana"/>
    </font>
    <font>
      <sz val="8"/>
      <name val="Verdana"/>
    </font>
    <font>
      <b/>
      <sz val="11"/>
      <color indexed="1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14" fontId="0" fillId="0" borderId="0" xfId="0" applyNumberFormat="1"/>
    <xf numFmtId="3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2" borderId="0" xfId="0" applyFill="1"/>
    <xf numFmtId="2" fontId="0" fillId="2" borderId="0" xfId="0" applyNumberFormat="1" applyFill="1"/>
    <xf numFmtId="0" fontId="2" fillId="2" borderId="0" xfId="0" applyFont="1" applyFill="1"/>
    <xf numFmtId="2" fontId="2" fillId="2" borderId="0" xfId="0" applyNumberFormat="1" applyFont="1" applyFill="1"/>
    <xf numFmtId="0" fontId="3" fillId="2" borderId="0" xfId="0" applyFont="1" applyFill="1"/>
    <xf numFmtId="14" fontId="2" fillId="3" borderId="0" xfId="0" applyNumberFormat="1" applyFont="1" applyFill="1"/>
    <xf numFmtId="0" fontId="2" fillId="3" borderId="0" xfId="0" applyFont="1" applyFill="1"/>
    <xf numFmtId="2" fontId="2" fillId="3" borderId="0" xfId="0" applyNumberFormat="1" applyFont="1" applyFill="1"/>
    <xf numFmtId="0" fontId="3" fillId="0" borderId="0" xfId="0" applyFont="1"/>
    <xf numFmtId="0" fontId="2" fillId="2" borderId="1" xfId="0" applyFont="1" applyFill="1" applyBorder="1"/>
    <xf numFmtId="2" fontId="2" fillId="2" borderId="2" xfId="0" applyNumberFormat="1" applyFont="1" applyFill="1" applyBorder="1"/>
    <xf numFmtId="164" fontId="0" fillId="0" borderId="0" xfId="0" applyNumberFormat="1"/>
    <xf numFmtId="164" fontId="1" fillId="0" borderId="0" xfId="0" applyNumberFormat="1" applyFont="1"/>
    <xf numFmtId="0" fontId="4" fillId="4" borderId="0" xfId="0" applyFont="1" applyFill="1"/>
    <xf numFmtId="0" fontId="5" fillId="4" borderId="0" xfId="0" applyFont="1" applyFill="1"/>
    <xf numFmtId="0" fontId="4" fillId="4" borderId="3" xfId="0" applyFont="1" applyFill="1" applyBorder="1"/>
    <xf numFmtId="0" fontId="4" fillId="4" borderId="4" xfId="0" applyFont="1" applyFill="1" applyBorder="1"/>
    <xf numFmtId="0" fontId="6" fillId="0" borderId="0" xfId="0" applyFont="1"/>
    <xf numFmtId="0" fontId="6" fillId="0" borderId="5" xfId="0" applyFont="1" applyBorder="1"/>
    <xf numFmtId="0" fontId="0" fillId="0" borderId="5" xfId="0" applyBorder="1"/>
    <xf numFmtId="3" fontId="0" fillId="0" borderId="5" xfId="0" applyNumberFormat="1" applyBorder="1"/>
    <xf numFmtId="0" fontId="6" fillId="0" borderId="0" xfId="0" applyFont="1" applyBorder="1"/>
    <xf numFmtId="0" fontId="6" fillId="0" borderId="0" xfId="0" applyFont="1" applyFill="1" applyBorder="1"/>
    <xf numFmtId="0" fontId="0" fillId="0" borderId="0" xfId="0" applyBorder="1"/>
    <xf numFmtId="3" fontId="7" fillId="4" borderId="0" xfId="0" applyNumberFormat="1" applyFont="1" applyFill="1" applyBorder="1"/>
    <xf numFmtId="3" fontId="7" fillId="4" borderId="6" xfId="0" applyNumberFormat="1" applyFont="1" applyFill="1" applyBorder="1"/>
    <xf numFmtId="3" fontId="0" fillId="0" borderId="0" xfId="0" applyNumberFormat="1" applyBorder="1"/>
    <xf numFmtId="3" fontId="7" fillId="4" borderId="0" xfId="0" applyNumberFormat="1" applyFont="1" applyFill="1"/>
    <xf numFmtId="0" fontId="8" fillId="0" borderId="7" xfId="0" applyFont="1" applyBorder="1"/>
    <xf numFmtId="0" fontId="8" fillId="0" borderId="8" xfId="0" applyFont="1" applyBorder="1"/>
    <xf numFmtId="3" fontId="8" fillId="0" borderId="9" xfId="0" applyNumberFormat="1" applyFont="1" applyBorder="1"/>
    <xf numFmtId="0" fontId="6" fillId="0" borderId="10" xfId="0" applyFont="1" applyBorder="1"/>
    <xf numFmtId="0" fontId="8" fillId="0" borderId="0" xfId="0" applyFont="1" applyBorder="1"/>
    <xf numFmtId="3" fontId="6" fillId="0" borderId="11" xfId="0" applyNumberFormat="1" applyFont="1" applyBorder="1"/>
    <xf numFmtId="0" fontId="8" fillId="0" borderId="12" xfId="0" applyFont="1" applyBorder="1"/>
    <xf numFmtId="0" fontId="8" fillId="0" borderId="13" xfId="0" applyFont="1" applyBorder="1"/>
    <xf numFmtId="3" fontId="8" fillId="0" borderId="14" xfId="0" applyNumberFormat="1" applyFont="1" applyBorder="1"/>
    <xf numFmtId="0" fontId="10" fillId="0" borderId="0" xfId="0" applyNumberFormat="1" applyFont="1" applyBorder="1"/>
    <xf numFmtId="0" fontId="10" fillId="0" borderId="0" xfId="0" applyFont="1"/>
    <xf numFmtId="2" fontId="10" fillId="0" borderId="0" xfId="0" applyNumberFormat="1" applyFont="1"/>
    <xf numFmtId="0" fontId="0" fillId="0" borderId="15" xfId="0" applyBorder="1"/>
    <xf numFmtId="0" fontId="0" fillId="0" borderId="16" xfId="0" applyBorder="1"/>
    <xf numFmtId="0" fontId="0" fillId="0" borderId="16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7" xfId="0" applyNumberFormat="1" applyBorder="1"/>
    <xf numFmtId="0" fontId="0" fillId="0" borderId="15" xfId="0" pivotButton="1" applyBorder="1"/>
    <xf numFmtId="167" fontId="0" fillId="2" borderId="0" xfId="0" applyNumberFormat="1" applyFill="1"/>
    <xf numFmtId="167" fontId="3" fillId="2" borderId="0" xfId="0" applyNumberFormat="1" applyFont="1" applyFill="1"/>
    <xf numFmtId="167" fontId="2" fillId="2" borderId="0" xfId="0" applyNumberFormat="1" applyFont="1" applyFill="1"/>
    <xf numFmtId="167" fontId="0" fillId="0" borderId="0" xfId="0" applyNumberFormat="1"/>
    <xf numFmtId="167" fontId="1" fillId="0" borderId="0" xfId="0" applyNumberFormat="1" applyFont="1"/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s-IS"/>
  <c:pivotSource>
    <c:name>[HönnunX.xlsx]Sheet1!PivotTable1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HönnunX</a:t>
            </a:r>
            <a:r>
              <a:rPr lang="en-US" baseline="0"/>
              <a:t> - Total</a:t>
            </a:r>
          </a:p>
        </c:rich>
      </c:tx>
      <c:layout/>
    </c:title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is-IS"/>
            </a:p>
          </c:txPr>
          <c:showPercent val="1"/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is-IS"/>
              </a:p>
            </c:txPr>
            <c:showPercent val="1"/>
            <c:showLeaderLines val="1"/>
          </c:dLbls>
          <c:cat>
            <c:multiLvlStrRef>
              <c:f>Sheet1!$A$4:$A$110</c:f>
              <c:multiLvlStrCache>
                <c:ptCount val="64"/>
                <c:lvl>
                  <c:pt idx="0">
                    <c:v>Batterí</c:v>
                  </c:pt>
                  <c:pt idx="1">
                    <c:v>Tengi, plast</c:v>
                  </c:pt>
                  <c:pt idx="2">
                    <c:v>Sensor Current 50A</c:v>
                  </c:pt>
                  <c:pt idx="3">
                    <c:v>Socket Adapt</c:v>
                  </c:pt>
                  <c:pt idx="4">
                    <c:v>Tengi</c:v>
                  </c:pt>
                  <c:pt idx="5">
                    <c:v>4x 36Pin 65mm </c:v>
                  </c:pt>
                  <c:pt idx="6">
                    <c:v>boltar og skrúfur</c:v>
                  </c:pt>
                  <c:pt idx="7">
                    <c:v>NmosFet, Zener osfr</c:v>
                  </c:pt>
                  <c:pt idx="8">
                    <c:v>sökull og Led græn</c:v>
                  </c:pt>
                  <c:pt idx="9">
                    <c:v>Ýmislegt</c:v>
                  </c:pt>
                  <c:pt idx="10">
                    <c:v>Hnappar og tengiendar</c:v>
                  </c:pt>
                  <c:pt idx="11">
                    <c:v>Modular snerta</c:v>
                  </c:pt>
                  <c:pt idx="12">
                    <c:v>Audio cable ofl.</c:v>
                  </c:pt>
                  <c:pt idx="13">
                    <c:v>Micro Hub ofl. </c:v>
                  </c:pt>
                  <c:pt idx="14">
                    <c:v>SP.Cable 100M Red/Black</c:v>
                  </c:pt>
                  <c:pt idx="15">
                    <c:v>Twisted data cable</c:v>
                  </c:pt>
                  <c:pt idx="16">
                    <c:v>High-Power Motor Controller</c:v>
                  </c:pt>
                  <c:pt idx="17">
                    <c:v>12V 12Ah ZLPower</c:v>
                  </c:pt>
                  <c:pt idx="18">
                    <c:v>Málmnipp.</c:v>
                  </c:pt>
                  <c:pt idx="19">
                    <c:v>Málmnipp., málmrær</c:v>
                  </c:pt>
                  <c:pt idx="20">
                    <c:v>tengik.</c:v>
                  </c:pt>
                  <c:pt idx="21">
                    <c:v>Robo Claw mótorstýringar</c:v>
                  </c:pt>
                  <c:pt idx="22">
                    <c:v>Vír og hulsur</c:v>
                  </c:pt>
                  <c:pt idx="23">
                    <c:v>2xRelay 30A</c:v>
                  </c:pt>
                  <c:pt idx="24">
                    <c:v>5dBi Loftnet</c:v>
                  </c:pt>
                  <c:pt idx="25">
                    <c:v>8dBi Loftnet</c:v>
                  </c:pt>
                  <c:pt idx="26">
                    <c:v>8dBi Loftnet - SKILAÐ</c:v>
                  </c:pt>
                  <c:pt idx="28">
                    <c:v>Lím f. RFID tög</c:v>
                  </c:pt>
                  <c:pt idx="29">
                    <c:v>Lím f. RFID tög</c:v>
                  </c:pt>
                  <c:pt idx="30">
                    <c:v>Efni</c:v>
                  </c:pt>
                  <c:pt idx="31">
                    <c:v>Efni - kúlul.</c:v>
                  </c:pt>
                  <c:pt idx="32">
                    <c:v>tennt reim</c:v>
                  </c:pt>
                  <c:pt idx="33">
                    <c:v>Acryl glært, plastplata, vinna</c:v>
                  </c:pt>
                  <c:pt idx="34">
                    <c:v>plastplata og vinna</c:v>
                  </c:pt>
                  <c:pt idx="35">
                    <c:v>boltar, rær, skífur</c:v>
                  </c:pt>
                  <c:pt idx="36">
                    <c:v>snittteinn</c:v>
                  </c:pt>
                  <c:pt idx="37">
                    <c:v>þvinga</c:v>
                  </c:pt>
                  <c:pt idx="38">
                    <c:v>vinnav/hönnunar (Silli)</c:v>
                  </c:pt>
                  <c:pt idx="39">
                    <c:v>O-hringir </c:v>
                  </c:pt>
                  <c:pt idx="40">
                    <c:v>Málmtækni v/HönnunX</c:v>
                  </c:pt>
                  <c:pt idx="41">
                    <c:v>prófílar, öxlar ofl</c:v>
                  </c:pt>
                  <c:pt idx="42">
                    <c:v>hjól v/HönnunX</c:v>
                  </c:pt>
                  <c:pt idx="43">
                    <c:v>hjólbarðar og slöngur</c:v>
                  </c:pt>
                  <c:pt idx="44">
                    <c:v>snú.hjól</c:v>
                  </c:pt>
                  <c:pt idx="45">
                    <c:v>stakt hjól</c:v>
                  </c:pt>
                  <c:pt idx="46">
                    <c:v>Kristinn Már Jóhannesson</c:v>
                  </c:pt>
                  <c:pt idx="47">
                    <c:v>Sigurpáll Hjörvar Árnason</c:v>
                  </c:pt>
                  <c:pt idx="48">
                    <c:v>IR, temp og Hall effect Sensors</c:v>
                  </c:pt>
                  <c:pt idx="49">
                    <c:v>Dazzle Video Creator</c:v>
                  </c:pt>
                  <c:pt idx="50">
                    <c:v>4xIR thermometers</c:v>
                  </c:pt>
                  <c:pt idx="51">
                    <c:v>IR sensor ofl. </c:v>
                  </c:pt>
                  <c:pt idx="52">
                    <c:v>2x RFID readers</c:v>
                  </c:pt>
                  <c:pt idx="53">
                    <c:v>RFID Tags</c:v>
                  </c:pt>
                  <c:pt idx="54">
                    <c:v>FTDI, Arduino Uno </c:v>
                  </c:pt>
                  <c:pt idx="55">
                    <c:v>Arduino dót</c:v>
                  </c:pt>
                  <c:pt idx="56">
                    <c:v>40GB HD</c:v>
                  </c:pt>
                  <c:pt idx="57">
                    <c:v>40GB HD - SKILAÐ</c:v>
                  </c:pt>
                  <c:pt idx="58">
                    <c:v>FitPc</c:v>
                  </c:pt>
                  <c:pt idx="59">
                    <c:v>PS3 Dual Shock</c:v>
                  </c:pt>
                  <c:pt idx="60">
                    <c:v>Megashield</c:v>
                  </c:pt>
                  <c:pt idx="61">
                    <c:v>60GB Corair HD</c:v>
                  </c:pt>
                  <c:pt idx="62">
                    <c:v>Bluetooth USB Star Key</c:v>
                  </c:pt>
                </c:lvl>
                <c:lvl>
                  <c:pt idx="0">
                    <c:v>???</c:v>
                  </c:pt>
                  <c:pt idx="1">
                    <c:v>AMG Aukaraf</c:v>
                  </c:pt>
                  <c:pt idx="2">
                    <c:v>DigiKey</c:v>
                  </c:pt>
                  <c:pt idx="5">
                    <c:v>EzPrototypes</c:v>
                  </c:pt>
                  <c:pt idx="6">
                    <c:v>Fossberg</c:v>
                  </c:pt>
                  <c:pt idx="7">
                    <c:v>Íhlutir</c:v>
                  </c:pt>
                  <c:pt idx="10">
                    <c:v>Johan Rönning</c:v>
                  </c:pt>
                  <c:pt idx="12">
                    <c:v>Miðbæjarradíó</c:v>
                  </c:pt>
                  <c:pt idx="16">
                    <c:v>Pololu</c:v>
                  </c:pt>
                  <c:pt idx="17">
                    <c:v>Rafborg</c:v>
                  </c:pt>
                  <c:pt idx="18">
                    <c:v>Reykjafell</c:v>
                  </c:pt>
                  <c:pt idx="21">
                    <c:v>Robot Market Place</c:v>
                  </c:pt>
                  <c:pt idx="22">
                    <c:v>Smith og Norland</c:v>
                  </c:pt>
                  <c:pt idx="23">
                    <c:v>Sparkfun</c:v>
                  </c:pt>
                  <c:pt idx="24">
                    <c:v>Tæknibær</c:v>
                  </c:pt>
                  <c:pt idx="25">
                    <c:v>Tölvulistinn</c:v>
                  </c:pt>
                  <c:pt idx="28">
                    <c:v>Byko</c:v>
                  </c:pt>
                  <c:pt idx="29">
                    <c:v>Byko </c:v>
                  </c:pt>
                  <c:pt idx="30">
                    <c:v>Fálkinn</c:v>
                  </c:pt>
                  <c:pt idx="33">
                    <c:v>Fást</c:v>
                  </c:pt>
                  <c:pt idx="35">
                    <c:v>Fossberg</c:v>
                  </c:pt>
                  <c:pt idx="38">
                    <c:v>GSJ</c:v>
                  </c:pt>
                  <c:pt idx="39">
                    <c:v>Landvélar</c:v>
                  </c:pt>
                  <c:pt idx="40">
                    <c:v>Málmtækni</c:v>
                  </c:pt>
                  <c:pt idx="42">
                    <c:v>Poulsen</c:v>
                  </c:pt>
                  <c:pt idx="46">
                    <c:v>Útlagður kostnaður</c:v>
                  </c:pt>
                  <c:pt idx="48">
                    <c:v>Adafruit</c:v>
                  </c:pt>
                  <c:pt idx="49">
                    <c:v>Avid</c:v>
                  </c:pt>
                  <c:pt idx="50">
                    <c:v>Sparkfun</c:v>
                  </c:pt>
                  <c:pt idx="52">
                    <c:v>Tagsense</c:v>
                  </c:pt>
                  <c:pt idx="53">
                    <c:v>UPM</c:v>
                  </c:pt>
                  <c:pt idx="54">
                    <c:v>??</c:v>
                  </c:pt>
                  <c:pt idx="55">
                    <c:v>Adafruit</c:v>
                  </c:pt>
                  <c:pt idx="56">
                    <c:v>Apple IMC</c:v>
                  </c:pt>
                  <c:pt idx="58">
                    <c:v>FitPC</c:v>
                  </c:pt>
                  <c:pt idx="59">
                    <c:v>Griffill</c:v>
                  </c:pt>
                  <c:pt idx="60">
                    <c:v>Sparkfun</c:v>
                  </c:pt>
                  <c:pt idx="61">
                    <c:v>Tölvulistinn</c:v>
                  </c:pt>
                </c:lvl>
                <c:lvl>
                  <c:pt idx="0">
                    <c:v>Electrical </c:v>
                  </c:pt>
                  <c:pt idx="27">
                    <c:v>HönnunX</c:v>
                  </c:pt>
                  <c:pt idx="28">
                    <c:v>Mechanical </c:v>
                  </c:pt>
                  <c:pt idx="48">
                    <c:v>Sensors</c:v>
                  </c:pt>
                  <c:pt idx="54">
                    <c:v>Software </c:v>
                  </c:pt>
                  <c:pt idx="63">
                    <c:v>Tollar og gjöld</c:v>
                  </c:pt>
                </c:lvl>
              </c:multiLvlStrCache>
            </c:multiLvlStrRef>
          </c:cat>
          <c:val>
            <c:numRef>
              <c:f>Sheet1!$B$4:$B$110</c:f>
              <c:numCache>
                <c:formatCode>General</c:formatCode>
                <c:ptCount val="64"/>
                <c:pt idx="0">
                  <c:v>43808</c:v>
                </c:pt>
                <c:pt idx="1">
                  <c:v>2000</c:v>
                </c:pt>
                <c:pt idx="2">
                  <c:v>3615</c:v>
                </c:pt>
                <c:pt idx="3">
                  <c:v>1367</c:v>
                </c:pt>
                <c:pt idx="4">
                  <c:v>71070</c:v>
                </c:pt>
                <c:pt idx="5">
                  <c:v>5958</c:v>
                </c:pt>
                <c:pt idx="6">
                  <c:v>3235</c:v>
                </c:pt>
                <c:pt idx="7">
                  <c:v>5140</c:v>
                </c:pt>
                <c:pt idx="8">
                  <c:v>926</c:v>
                </c:pt>
                <c:pt idx="9">
                  <c:v>7855</c:v>
                </c:pt>
                <c:pt idx="10">
                  <c:v>29032</c:v>
                </c:pt>
                <c:pt idx="11">
                  <c:v>4046</c:v>
                </c:pt>
                <c:pt idx="12">
                  <c:v>916</c:v>
                </c:pt>
                <c:pt idx="13">
                  <c:v>5592</c:v>
                </c:pt>
                <c:pt idx="14">
                  <c:v>3621</c:v>
                </c:pt>
                <c:pt idx="15">
                  <c:v>1530</c:v>
                </c:pt>
                <c:pt idx="16">
                  <c:v>21527</c:v>
                </c:pt>
                <c:pt idx="17">
                  <c:v>8327</c:v>
                </c:pt>
                <c:pt idx="18">
                  <c:v>2249</c:v>
                </c:pt>
                <c:pt idx="19">
                  <c:v>9777</c:v>
                </c:pt>
                <c:pt idx="20">
                  <c:v>2124</c:v>
                </c:pt>
                <c:pt idx="21">
                  <c:v>41122</c:v>
                </c:pt>
                <c:pt idx="22">
                  <c:v>9114</c:v>
                </c:pt>
                <c:pt idx="23">
                  <c:v>934</c:v>
                </c:pt>
                <c:pt idx="24">
                  <c:v>3990</c:v>
                </c:pt>
                <c:pt idx="25">
                  <c:v>6418</c:v>
                </c:pt>
                <c:pt idx="26">
                  <c:v>-5918</c:v>
                </c:pt>
                <c:pt idx="27">
                  <c:v>3929</c:v>
                </c:pt>
                <c:pt idx="28">
                  <c:v>3510</c:v>
                </c:pt>
                <c:pt idx="29">
                  <c:v>1552</c:v>
                </c:pt>
                <c:pt idx="30">
                  <c:v>52522</c:v>
                </c:pt>
                <c:pt idx="31">
                  <c:v>2678</c:v>
                </c:pt>
                <c:pt idx="32">
                  <c:v>5632</c:v>
                </c:pt>
                <c:pt idx="33">
                  <c:v>14029</c:v>
                </c:pt>
                <c:pt idx="34">
                  <c:v>2705</c:v>
                </c:pt>
                <c:pt idx="35">
                  <c:v>1190</c:v>
                </c:pt>
                <c:pt idx="36">
                  <c:v>896</c:v>
                </c:pt>
                <c:pt idx="37">
                  <c:v>13744</c:v>
                </c:pt>
                <c:pt idx="38">
                  <c:v>10040</c:v>
                </c:pt>
                <c:pt idx="39">
                  <c:v>497</c:v>
                </c:pt>
                <c:pt idx="40">
                  <c:v>6638</c:v>
                </c:pt>
                <c:pt idx="41">
                  <c:v>50636</c:v>
                </c:pt>
                <c:pt idx="42">
                  <c:v>10516</c:v>
                </c:pt>
                <c:pt idx="43">
                  <c:v>3153</c:v>
                </c:pt>
                <c:pt idx="44">
                  <c:v>10516</c:v>
                </c:pt>
                <c:pt idx="45">
                  <c:v>11316</c:v>
                </c:pt>
                <c:pt idx="46">
                  <c:v>12687</c:v>
                </c:pt>
                <c:pt idx="47">
                  <c:v>11649</c:v>
                </c:pt>
                <c:pt idx="48">
                  <c:v>3322</c:v>
                </c:pt>
                <c:pt idx="49">
                  <c:v>22377</c:v>
                </c:pt>
                <c:pt idx="50">
                  <c:v>9464</c:v>
                </c:pt>
                <c:pt idx="51">
                  <c:v>3660</c:v>
                </c:pt>
                <c:pt idx="52">
                  <c:v>77501</c:v>
                </c:pt>
                <c:pt idx="53">
                  <c:v>23550</c:v>
                </c:pt>
                <c:pt idx="54">
                  <c:v>11049</c:v>
                </c:pt>
                <c:pt idx="55">
                  <c:v>20095</c:v>
                </c:pt>
                <c:pt idx="56">
                  <c:v>80210</c:v>
                </c:pt>
                <c:pt idx="57">
                  <c:v>-82010</c:v>
                </c:pt>
                <c:pt idx="58">
                  <c:v>44832</c:v>
                </c:pt>
                <c:pt idx="59">
                  <c:v>10999</c:v>
                </c:pt>
                <c:pt idx="60">
                  <c:v>4253</c:v>
                </c:pt>
                <c:pt idx="61">
                  <c:v>19411</c:v>
                </c:pt>
                <c:pt idx="62">
                  <c:v>2990</c:v>
                </c:pt>
                <c:pt idx="63">
                  <c:v>183599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s-IS"/>
  <c:pivotSource>
    <c:name>[HönnunX.xlsx]Pivot!PivotTable1</c:name>
    <c:fmtId val="0"/>
  </c:pivotSource>
  <c:chart>
    <c:title>
      <c:tx>
        <c:rich>
          <a:bodyPr/>
          <a:lstStyle/>
          <a:p>
            <a:pPr>
              <a:defRPr lang="is-IS"/>
            </a:pPr>
            <a:r>
              <a:t>HönnunX Total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is-IS"/>
            </a:p>
          </c:txPr>
          <c:showPercent val="1"/>
        </c:dLbl>
      </c:pivotFmt>
      <c:pivotFmt>
        <c:idx val="2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is-IS"/>
            </a:p>
          </c:txPr>
          <c:showPercent val="1"/>
        </c:dLbl>
      </c:pivotFmt>
      <c:pivotFmt>
        <c:idx val="3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is-IS"/>
            </a:p>
          </c:txPr>
          <c:showPercent val="1"/>
        </c:dLbl>
      </c:pivotFmt>
    </c:pivotFmts>
    <c:plotArea>
      <c:layout/>
      <c:pieChart>
        <c:varyColors val="1"/>
        <c:ser>
          <c:idx val="0"/>
          <c:order val="0"/>
          <c:tx>
            <c:strRef>
              <c:f>Pivot!$B$3</c:f>
              <c:strCache>
                <c:ptCount val="1"/>
                <c:pt idx="0">
                  <c:v>Total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is-IS"/>
              </a:p>
            </c:txPr>
            <c:showPercent val="1"/>
          </c:dLbls>
          <c:cat>
            <c:strRef>
              <c:f>Pivot!$A$4:$A$9</c:f>
              <c:strCache>
                <c:ptCount val="5"/>
                <c:pt idx="0">
                  <c:v>Electrical </c:v>
                </c:pt>
                <c:pt idx="1">
                  <c:v>Mechanical </c:v>
                </c:pt>
                <c:pt idx="2">
                  <c:v>Sensor</c:v>
                </c:pt>
                <c:pt idx="3">
                  <c:v>Software </c:v>
                </c:pt>
                <c:pt idx="4">
                  <c:v>Sensors</c:v>
                </c:pt>
              </c:strCache>
            </c:strRef>
          </c:cat>
          <c:val>
            <c:numRef>
              <c:f>Pivot!$B$4:$B$9</c:f>
              <c:numCache>
                <c:formatCode>General</c:formatCode>
                <c:ptCount val="5"/>
                <c:pt idx="0">
                  <c:v>285329</c:v>
                </c:pt>
                <c:pt idx="1">
                  <c:v>226106</c:v>
                </c:pt>
                <c:pt idx="2">
                  <c:v>93947</c:v>
                </c:pt>
                <c:pt idx="3">
                  <c:v>111829</c:v>
                </c:pt>
                <c:pt idx="4">
                  <c:v>22377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  <c:txPr>
        <a:bodyPr/>
        <a:lstStyle/>
        <a:p>
          <a:pPr>
            <a:defRPr lang="is-IS"/>
          </a:pPr>
          <a:endParaRPr lang="is-IS"/>
        </a:p>
      </c:txPr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171450</xdr:rowOff>
    </xdr:from>
    <xdr:to>
      <xdr:col>9</xdr:col>
      <xdr:colOff>381000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307975</xdr:colOff>
      <xdr:row>2</xdr:row>
      <xdr:rowOff>104775</xdr:rowOff>
    </xdr:from>
    <xdr:to>
      <xdr:col>26</xdr:col>
      <xdr:colOff>254000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l-web.dropbox.com/get/HonX/H&#246;nnunX2011.xlsx?w=f40de775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l-web.dropbox.com/get/HonX/H&#246;nnunX2011.xlsx?w=f40de775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ristín Lilja Ragnarsdóttir" refreshedDate="40675.996261574073" refreshedVersion="3" recordCount="61">
  <cacheSource type="worksheet">
    <worksheetSource ref="A3:G64" sheet="Efni" r:id="rId2"/>
  </cacheSource>
  <cacheFields count="7">
    <cacheField name="Færsludags" numFmtId="0">
      <sharedItems containsDate="1" containsMixedTypes="1" minDate="2011-02-11T00:00:00" maxDate="2011-05-11T00:00:00" count="26">
        <d v="2011-02-11T00:00:00"/>
        <d v="2011-02-16T00:00:00"/>
        <d v="2011-02-28T00:00:00"/>
        <d v="2011-03-02T00:00:00"/>
        <d v="2011-03-03T00:00:00"/>
        <d v="2011-03-09T00:00:00"/>
        <d v="2011-03-21T00:00:00"/>
        <d v="2011-03-22T00:00:00"/>
        <d v="2011-03-23T00:00:00"/>
        <d v="2011-03-24T00:00:00"/>
        <d v="2011-03-31T00:00:00"/>
        <d v="2011-04-01T00:00:00"/>
        <d v="2011-04-19T00:00:00"/>
        <d v="2011-04-26T00:00:00"/>
        <d v="2011-04-27T00:00:00"/>
        <d v="2011-04-28T00:00:00"/>
        <d v="2011-04-29T00:00:00"/>
        <d v="2011-04-30T00:00:00"/>
        <d v="2011-05-02T00:00:00"/>
        <d v="2011-05-03T00:00:00"/>
        <d v="2011-05-05T00:00:00"/>
        <d v="2011-05-06T00:00:00"/>
        <d v="2011-05-09T00:00:00"/>
        <d v="2011-05-10T00:00:00"/>
        <d v="2011-05-11T00:00:00"/>
        <s v="11.02.2011"/>
      </sharedItems>
    </cacheField>
    <cacheField name="Viðskiptamaður" numFmtId="0">
      <sharedItems containsBlank="1" count="33">
        <s v="Apple IMC"/>
        <s v="Fossberg"/>
        <s v="Málmtækni"/>
        <s v="Fálkinn"/>
        <s v="Adafruit"/>
        <s v="DigiKey"/>
        <s v="FitPC"/>
        <s v="Robot Market Place"/>
        <s v="Sparkfun"/>
        <s v="Tagsense"/>
        <s v="Tölvulistinn"/>
        <s v="Johan Rönning"/>
        <s v="Rafborg"/>
        <s v="Íhlutir"/>
        <s v="Poulsen"/>
        <s v="Smith og Norland"/>
        <s v="Útlagður kostnaður"/>
        <s v="Avid"/>
        <s v="EzPrototypes"/>
        <s v="Pololu"/>
        <s v="AMG Aukaraf"/>
        <s v="GSJ"/>
        <s v="Fást"/>
        <s v="Reykjafell"/>
        <s v="???"/>
        <s v="Miðbæjarradíó"/>
        <s v="??"/>
        <s v="Byko "/>
        <s v="Griffill"/>
        <s v="Tæknibær"/>
        <s v="Byko"/>
        <s v="Landvélar"/>
        <m u="1"/>
      </sharedItems>
    </cacheField>
    <cacheField name="Texti" numFmtId="0">
      <sharedItems containsBlank="1" count="60">
        <s v="40GB HD"/>
        <s v="40GB HD - SKILAÐ"/>
        <s v="snittteinn"/>
        <s v="Málmtækni v/HönnunX"/>
        <s v="tennt reim"/>
        <s v="IR, temp og Hall effect sensors"/>
        <s v="Arduino dót"/>
        <s v="Socket Adapt"/>
        <s v="Sensor Current 50A"/>
        <s v="FitPc"/>
        <s v="Robo Claw mótorstýringar"/>
        <s v="2xRelay 30A"/>
        <s v="4xIR thermometers"/>
        <s v="Megashield"/>
        <s v="IR sensor ofl. "/>
        <s v="2x RFID readers"/>
        <s v="60GB Corair HD"/>
        <s v="Hnappar og tengiendar"/>
        <s v="12V 12Ah ZLPower"/>
        <s v="NmosFet, Zener osfr"/>
        <s v="stakt hjól"/>
        <s v="Vír og hulsur"/>
        <s v="prófílar, öxlar ofl"/>
        <s v="hjól v/HönnunX"/>
        <s v="snú.hjól"/>
        <s v="Sigurpáll Hjörvar Árnason"/>
        <s v="þvinga"/>
        <s v="Dazzle Video Creator"/>
        <s v="Tengi"/>
        <s v="4x 36Pin 65mm "/>
        <s v="High-Power Motor Controller"/>
        <s v="Efni"/>
        <s v="hjólbarðar og slöngur"/>
        <s v="Tengi, plast"/>
        <s v="vinnav/hönnunar (Silli)"/>
        <s v="Efni - kúlul."/>
        <s v="plastplata og vinna"/>
        <s v="sökull og Led græn"/>
        <s v="boltar, rær, skífur"/>
        <s v="boltar og skrúfur"/>
        <s v="tengik."/>
        <s v="Batterí"/>
        <s v="Ýmislegt"/>
        <s v="Twisted data cable"/>
        <s v="FTDI, Arduino Uno "/>
        <s v="Lím f. RFID tög"/>
        <s v="PS3 Dual Shock"/>
        <s v="8dBi Loftnet"/>
        <s v="8dBi Loftnet - SKILAÐ"/>
        <s v="Micro Hub ofl. "/>
        <s v="5dBi Loftnet"/>
        <s v="Kristinn Már Jóhannesson"/>
        <s v="Audio cable ofl."/>
        <s v="Málmnipp., málmrær"/>
        <s v="O-hringir "/>
        <s v="SP.Cable 100M Red/Black"/>
        <s v="Málmnipp."/>
        <s v="Acryl glært, plastplata, vinna"/>
        <s v="Bluetooth USB Star Key"/>
        <m u="1"/>
      </sharedItems>
    </cacheField>
    <cacheField name="Gjaldeyrisfjárhæð" numFmtId="2">
      <sharedItems containsMixedTypes="1" containsNumber="1" minValue="-80210" maxValue="80210"/>
    </cacheField>
    <cacheField name="Fjárhæð (ISK)" numFmtId="164">
      <sharedItems containsSemiMixedTypes="0" containsString="0" containsNumber="1" containsInteger="1" minValue="-82010" maxValue="80210"/>
    </cacheField>
    <cacheField name="Hópur" numFmtId="0">
      <sharedItems containsBlank="1" count="6">
        <s v="Software "/>
        <s v="Mechanical "/>
        <s v="Sensor"/>
        <s v="Electrical "/>
        <s v="Sensors"/>
        <m u="1"/>
      </sharedItems>
    </cacheField>
    <cacheField name="Skýring" numFmtId="0">
      <sharedItems containsBlank="1" count="18">
        <m/>
        <s v="Proto shield kit for arduino, 2x Arduino Mega, 6-conductor"/>
        <s v="2x RoboClaw"/>
        <s v="4xNmosFET, 4xZener, 4xDíóða, 4xOpto"/>
        <s v="Fínþ.vír rautt/svart, Endahulsa rauð"/>
        <s v="Eftir að samþykkja"/>
        <s v="16xTengi, 4xSamtengi plast "/>
        <s v="USB dót, framlenging í meter, kæliprófíll, öryggi, reley osfr. "/>
        <s v="Fjarstýring"/>
        <s v="Loftnet og spacer"/>
        <s v="Loftnet Skilað"/>
        <s v="10x Twisted data cable, 10xfast on fork, Port Micro Hub"/>
        <s v="Loftnet"/>
        <s v="Rakasperrulím, akrýl-s, 20x rær, 100xsjálfbor.skrúfa"/>
        <s v="3x Mono Plug, 1xAudio Cable, 4x Mega bright red LED"/>
        <s v="Nautrik USB CenderChanger, 2.5 mm SP. Cable 100m Red/black"/>
        <s v="4x Málmnipp, 4x Málmrær, 100xKapalbönd"/>
        <s v="EKKI SKRÁÐ!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Þóra" refreshedDate="40676.463476157405" createdVersion="4" refreshedVersion="4" minRefreshableVersion="3" recordCount="68">
  <cacheSource type="worksheet">
    <worksheetSource ref="A3:G80" sheet="Efni" r:id="rId2"/>
  </cacheSource>
  <cacheFields count="7">
    <cacheField name="Færsludags" numFmtId="0">
      <sharedItems containsDate="1" containsBlank="1" containsMixedTypes="1" minDate="2011-02-11T00:00:00" maxDate="2011-05-13T00:00:00"/>
    </cacheField>
    <cacheField name="Viðskiptamaður" numFmtId="0">
      <sharedItems containsBlank="1" count="35">
        <s v="Apple IMC"/>
        <s v="Fossberg"/>
        <s v="Málmtækni"/>
        <s v="Fálkinn"/>
        <s v="Adafruit"/>
        <s v="DigiKey"/>
        <s v="FitPC"/>
        <s v="Robot Market Place"/>
        <s v="Sparkfun"/>
        <s v="Tagsense"/>
        <s v="Tölvulistinn"/>
        <s v="Johan Rönning"/>
        <s v="Rafborg"/>
        <s v="Íhlutir"/>
        <s v="Poulsen"/>
        <s v="Smith og Norland"/>
        <s v="Útlagður kostnaður"/>
        <s v="Avid"/>
        <s v="EzPrototypes"/>
        <s v="Pololu"/>
        <s v="AMG Aukaraf"/>
        <s v="GSJ"/>
        <s v="Fást"/>
        <s v="Reykjafell"/>
        <s v="???"/>
        <s v="Miðbæjarradíó"/>
        <s v="??"/>
        <s v="Byko "/>
        <s v="Griffill"/>
        <s v="Tæknibær"/>
        <s v="Byko"/>
        <s v="Landvélar"/>
        <s v="Flutt frá HR"/>
        <s v="UPM"/>
        <m/>
      </sharedItems>
    </cacheField>
    <cacheField name="Texti" numFmtId="0">
      <sharedItems containsBlank="1" count="65">
        <s v="40GB HD"/>
        <s v="40GB HD - SKILAÐ"/>
        <s v="snittteinn"/>
        <s v="Málmtækni v/HönnunX"/>
        <s v="tennt reim"/>
        <s v="IR, temp og Hall effect Sensors"/>
        <s v="Arduino dót"/>
        <s v="Socket Adapt"/>
        <s v="Sensor Current 50A"/>
        <s v="FitPc"/>
        <s v="Robo Claw mótorstýringar"/>
        <s v="2xRelay 30A"/>
        <s v="4xIR thermometers"/>
        <s v="Megashield"/>
        <s v="IR sensor ofl. "/>
        <s v="2x RFID readers"/>
        <s v="60GB Corair HD"/>
        <s v="Hnappar og tengiendar"/>
        <s v="12V 12Ah ZLPower"/>
        <s v="NmosFet, Zener osfr"/>
        <s v="stakt hjól"/>
        <s v="Vír og hulsur"/>
        <s v="prófílar, öxlar ofl"/>
        <s v="hjól v/HönnunX"/>
        <s v="snú.hjól"/>
        <s v="Sigurpáll Hjörvar Árnason"/>
        <s v="þvinga"/>
        <s v="Dazzle Video Creator"/>
        <s v="Tengi"/>
        <s v="4x 36Pin 65mm "/>
        <s v="High-Power Motor Controller"/>
        <s v="Efni"/>
        <s v="hjólbarðar og slöngur"/>
        <s v="Tengi, plast"/>
        <s v="vinnav/hönnunar (Silli)"/>
        <s v="Efni - kúlul."/>
        <s v="plastplata og vinna"/>
        <s v="sökull og Led græn"/>
        <s v="boltar, rær, skífur"/>
        <s v="boltar og skrúfur"/>
        <s v="tengik."/>
        <s v="Batterí"/>
        <s v="Ýmislegt"/>
        <s v="Twisted data cable"/>
        <s v="FTDI, Arduino Uno "/>
        <s v="Lím f. RFID tög"/>
        <s v="PS3 Dual Shock"/>
        <s v="8dBi Loftnet"/>
        <s v="8dBi Loftnet - SKILAÐ"/>
        <s v="Micro Hub ofl. "/>
        <s v="5dBi Loftnet"/>
        <s v="Kristinn Már Jóhannesson"/>
        <s v="Audio cable ofl."/>
        <s v="Málmnipp., málmrær"/>
        <s v="O-hringir "/>
        <s v="SP.Cable 100M Red/Black"/>
        <s v="Málmnipp."/>
        <s v="Acryl glært, plastplata, vinna"/>
        <s v="FTDI, Arduino"/>
        <s v="Tollar og Gjöld"/>
        <s v="Bluetooth USB Star Key"/>
        <s v="RFID Tags"/>
        <s v="Rafn Camillusson"/>
        <s v="Modular snerta"/>
        <m/>
      </sharedItems>
    </cacheField>
    <cacheField name="Gjaldeyrisfjárhæð" numFmtId="0">
      <sharedItems containsBlank="1" containsMixedTypes="1" containsNumber="1" minValue="-80210" maxValue="165244"/>
    </cacheField>
    <cacheField name="Fjárhæð (ISK)" numFmtId="0">
      <sharedItems containsString="0" containsBlank="1" containsNumber="1" containsInteger="1" minValue="-82010" maxValue="165244"/>
    </cacheField>
    <cacheField name="Hópur" numFmtId="0">
      <sharedItems containsBlank="1" count="7">
        <s v="Software "/>
        <s v="Mechanical "/>
        <s v="Sensors"/>
        <s v="Electrical "/>
        <s v="Tollar og gjöld"/>
        <s v="HönnunX"/>
        <m/>
      </sharedItems>
    </cacheField>
    <cacheField name="Skýring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ristinr08" refreshedDate="40676.475025" createdVersion="3" refreshedVersion="3" minRefreshableVersion="3" recordCount="67">
  <cacheSource type="worksheet">
    <worksheetSource ref="A3:G70" sheet="Efni"/>
  </cacheSource>
  <cacheFields count="7">
    <cacheField name="Færsludags" numFmtId="167">
      <sharedItems containsSemiMixedTypes="0" containsNonDate="0" containsDate="1" containsString="0" minDate="2011-02-11T00:00:00" maxDate="2011-05-13T00:00:00"/>
    </cacheField>
    <cacheField name="Viðskiptamaður" numFmtId="0">
      <sharedItems count="34">
        <s v="Apple IMC"/>
        <s v="Fossberg"/>
        <s v="Málmtækni"/>
        <s v="Fálkinn"/>
        <s v="Adafruit"/>
        <s v="DigiKey"/>
        <s v="FitPC"/>
        <s v="Robot Market Place"/>
        <s v="Sparkfun"/>
        <s v="Tagsense"/>
        <s v="Tölvulistinn"/>
        <s v="Johan Rönning"/>
        <s v="Rafborg"/>
        <s v="Íhlutir"/>
        <s v="Poulsen"/>
        <s v="Smith og Norland"/>
        <s v="Útlagður kostnaður"/>
        <s v="Avid"/>
        <s v="EzPrototypes"/>
        <s v="Pololu"/>
        <s v="AMG Aukaraf"/>
        <s v="GSJ"/>
        <s v="Fást"/>
        <s v="Reykjafell"/>
        <s v="???"/>
        <s v="Miðbæjarradíó"/>
        <s v="??"/>
        <s v="Byko "/>
        <s v="Griffill"/>
        <s v="Tæknibær"/>
        <s v="Byko"/>
        <s v="Landvélar"/>
        <s v="Flutt frá HR"/>
        <s v="UPM"/>
      </sharedItems>
    </cacheField>
    <cacheField name="Texti" numFmtId="0">
      <sharedItems count="64">
        <s v="40GB HD"/>
        <s v="40GB HD - SKILAÐ"/>
        <s v="snittteinn"/>
        <s v="Málmtækni v/HönnunX"/>
        <s v="tennt reim"/>
        <s v="IR, temp og Hall effect Sensors"/>
        <s v="Arduino dót"/>
        <s v="Socket Adapt"/>
        <s v="Sensor Current 50A"/>
        <s v="FitPc"/>
        <s v="Robo Claw mótorstýringar"/>
        <s v="2xRelay 30A"/>
        <s v="4xIR thermometers"/>
        <s v="Megashield"/>
        <s v="IR sensor ofl. "/>
        <s v="2x RFID readers"/>
        <s v="60GB Corair HD"/>
        <s v="Hnappar og tengiendar"/>
        <s v="12V 12Ah ZLPower"/>
        <s v="NmosFet, Zener osfr"/>
        <s v="stakt hjól"/>
        <s v="Vír og hulsur"/>
        <s v="prófílar, öxlar ofl"/>
        <s v="hjól v/HönnunX"/>
        <s v="snú.hjól"/>
        <s v="Sigurpáll Hjörvar Árnason"/>
        <s v="þvinga"/>
        <s v="Dazzle Video Creator"/>
        <s v="Tengi"/>
        <s v="4x 36Pin 65mm "/>
        <s v="High-Power Motor Controller"/>
        <s v="Efni"/>
        <s v="hjólbarðar og slöngur"/>
        <s v="Tengi, plast"/>
        <s v="vinnav/hönnunar (Silli)"/>
        <s v="Efni - kúlul."/>
        <s v="plastplata og vinna"/>
        <s v="sökull og Led græn"/>
        <s v="boltar, rær, skífur"/>
        <s v="boltar og skrúfur"/>
        <s v="tengik."/>
        <s v="Batterí"/>
        <s v="Ýmislegt"/>
        <s v="Twisted data cable"/>
        <s v="FTDI, Arduino Uno "/>
        <s v="Lím f. RFID tög"/>
        <s v="PS3 Dual Shock"/>
        <s v="8dBi Loftnet"/>
        <s v="8dBi Loftnet - SKILAÐ"/>
        <s v="Micro Hub ofl. "/>
        <s v="5dBi Loftnet"/>
        <s v="Kristinn Már Jóhannesson"/>
        <s v="Audio cable ofl."/>
        <s v="Málmnipp., málmrær"/>
        <s v="O-hringir "/>
        <s v="SP.Cable 100M Red/Black"/>
        <s v="Málmnipp."/>
        <s v="Acryl glært, plastplata, vinna"/>
        <s v="FTDI, Arduino"/>
        <s v="Tollar og Gjöld"/>
        <s v="Bluetooth USB Star Key"/>
        <s v="RFID Tags"/>
        <s v="Rafn Camillusson"/>
        <s v="Modular snerta"/>
      </sharedItems>
    </cacheField>
    <cacheField name="Gjaldeyrisfjárhæð" numFmtId="0">
      <sharedItems containsMixedTypes="1" containsNumber="1" minValue="-80210" maxValue="165244"/>
    </cacheField>
    <cacheField name="Fjárhæð (ISK)" numFmtId="0">
      <sharedItems containsSemiMixedTypes="0" containsString="0" containsNumber="1" containsInteger="1" minValue="-82010" maxValue="165244"/>
    </cacheField>
    <cacheField name="Hópur" numFmtId="0">
      <sharedItems count="6">
        <s v="Software "/>
        <s v="Mechanical "/>
        <s v="Sensors"/>
        <s v="Electrical "/>
        <s v="Tollar og gjöld"/>
        <s v="HönnunX"/>
      </sharedItems>
    </cacheField>
    <cacheField name="Skýring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x v="0"/>
    <x v="0"/>
    <x v="0"/>
    <n v="80210"/>
    <n v="80210"/>
    <x v="0"/>
    <x v="0"/>
  </r>
  <r>
    <x v="0"/>
    <x v="0"/>
    <x v="1"/>
    <n v="-80210"/>
    <n v="-82010"/>
    <x v="0"/>
    <x v="0"/>
  </r>
  <r>
    <x v="0"/>
    <x v="1"/>
    <x v="2"/>
    <n v="896"/>
    <n v="896"/>
    <x v="1"/>
    <x v="0"/>
  </r>
  <r>
    <x v="0"/>
    <x v="2"/>
    <x v="3"/>
    <n v="6638"/>
    <n v="6638"/>
    <x v="1"/>
    <x v="0"/>
  </r>
  <r>
    <x v="1"/>
    <x v="3"/>
    <x v="4"/>
    <n v="5632"/>
    <n v="5632"/>
    <x v="1"/>
    <x v="0"/>
  </r>
  <r>
    <x v="2"/>
    <x v="4"/>
    <x v="5"/>
    <n v="29"/>
    <n v="3322"/>
    <x v="2"/>
    <x v="0"/>
  </r>
  <r>
    <x v="2"/>
    <x v="4"/>
    <x v="6"/>
    <n v="175.5"/>
    <n v="20095"/>
    <x v="0"/>
    <x v="1"/>
  </r>
  <r>
    <x v="2"/>
    <x v="5"/>
    <x v="7"/>
    <n v="12.38"/>
    <n v="1367"/>
    <x v="3"/>
    <x v="0"/>
  </r>
  <r>
    <x v="2"/>
    <x v="5"/>
    <x v="8"/>
    <n v="35.5"/>
    <n v="3615"/>
    <x v="3"/>
    <x v="0"/>
  </r>
  <r>
    <x v="2"/>
    <x v="6"/>
    <x v="9"/>
    <n v="378"/>
    <n v="44832"/>
    <x v="0"/>
    <x v="0"/>
  </r>
  <r>
    <x v="2"/>
    <x v="7"/>
    <x v="10"/>
    <n v="159.9"/>
    <n v="20862"/>
    <x v="3"/>
    <x v="2"/>
  </r>
  <r>
    <x v="2"/>
    <x v="8"/>
    <x v="11"/>
    <n v="7.9"/>
    <n v="934"/>
    <x v="3"/>
    <x v="0"/>
  </r>
  <r>
    <x v="2"/>
    <x v="8"/>
    <x v="12"/>
    <n v="79.8"/>
    <n v="9464"/>
    <x v="2"/>
    <x v="0"/>
  </r>
  <r>
    <x v="2"/>
    <x v="8"/>
    <x v="13"/>
    <n v="35.9"/>
    <n v="4253"/>
    <x v="0"/>
    <x v="0"/>
  </r>
  <r>
    <x v="2"/>
    <x v="8"/>
    <x v="14"/>
    <n v="30.9"/>
    <n v="3660"/>
    <x v="2"/>
    <x v="0"/>
  </r>
  <r>
    <x v="2"/>
    <x v="9"/>
    <x v="15"/>
    <n v="670"/>
    <n v="77501"/>
    <x v="2"/>
    <x v="0"/>
  </r>
  <r>
    <x v="3"/>
    <x v="10"/>
    <x v="16"/>
    <n v="19411"/>
    <n v="19411"/>
    <x v="0"/>
    <x v="0"/>
  </r>
  <r>
    <x v="4"/>
    <x v="11"/>
    <x v="17"/>
    <n v="29032"/>
    <n v="29032"/>
    <x v="3"/>
    <x v="0"/>
  </r>
  <r>
    <x v="4"/>
    <x v="12"/>
    <x v="18"/>
    <n v="8327"/>
    <n v="8327"/>
    <x v="3"/>
    <x v="0"/>
  </r>
  <r>
    <x v="5"/>
    <x v="13"/>
    <x v="19"/>
    <n v="5140"/>
    <n v="5140"/>
    <x v="3"/>
    <x v="3"/>
  </r>
  <r>
    <x v="6"/>
    <x v="14"/>
    <x v="20"/>
    <n v="11316"/>
    <n v="11316"/>
    <x v="1"/>
    <x v="0"/>
  </r>
  <r>
    <x v="7"/>
    <x v="15"/>
    <x v="21"/>
    <n v="9114"/>
    <n v="9114"/>
    <x v="3"/>
    <x v="4"/>
  </r>
  <r>
    <x v="8"/>
    <x v="2"/>
    <x v="22"/>
    <n v="50636"/>
    <n v="50636"/>
    <x v="1"/>
    <x v="0"/>
  </r>
  <r>
    <x v="8"/>
    <x v="14"/>
    <x v="23"/>
    <n v="10516"/>
    <n v="10516"/>
    <x v="1"/>
    <x v="0"/>
  </r>
  <r>
    <x v="8"/>
    <x v="14"/>
    <x v="24"/>
    <n v="10516"/>
    <n v="10516"/>
    <x v="1"/>
    <x v="0"/>
  </r>
  <r>
    <x v="8"/>
    <x v="16"/>
    <x v="25"/>
    <n v="11649"/>
    <n v="11649"/>
    <x v="1"/>
    <x v="0"/>
  </r>
  <r>
    <x v="9"/>
    <x v="1"/>
    <x v="26"/>
    <n v="13744"/>
    <n v="13744"/>
    <x v="1"/>
    <x v="0"/>
  </r>
  <r>
    <x v="10"/>
    <x v="17"/>
    <x v="27"/>
    <n v="134.88"/>
    <n v="22377"/>
    <x v="4"/>
    <x v="0"/>
  </r>
  <r>
    <x v="10"/>
    <x v="5"/>
    <x v="28"/>
    <n v="608.86"/>
    <n v="71070"/>
    <x v="3"/>
    <x v="0"/>
  </r>
  <r>
    <x v="10"/>
    <x v="18"/>
    <x v="29"/>
    <n v="50.75"/>
    <n v="5958"/>
    <x v="3"/>
    <x v="0"/>
  </r>
  <r>
    <x v="10"/>
    <x v="19"/>
    <x v="30"/>
    <n v="183.8"/>
    <n v="21527"/>
    <x v="3"/>
    <x v="0"/>
  </r>
  <r>
    <x v="10"/>
    <x v="7"/>
    <x v="10"/>
    <s v="???"/>
    <n v="20260"/>
    <x v="3"/>
    <x v="2"/>
  </r>
  <r>
    <x v="11"/>
    <x v="3"/>
    <x v="31"/>
    <n v="52522"/>
    <n v="52522"/>
    <x v="1"/>
    <x v="5"/>
  </r>
  <r>
    <x v="11"/>
    <x v="14"/>
    <x v="32"/>
    <n v="3153"/>
    <n v="3153"/>
    <x v="1"/>
    <x v="0"/>
  </r>
  <r>
    <x v="12"/>
    <x v="20"/>
    <x v="33"/>
    <n v="2000"/>
    <n v="2000"/>
    <x v="3"/>
    <x v="6"/>
  </r>
  <r>
    <x v="13"/>
    <x v="21"/>
    <x v="34"/>
    <n v="10040"/>
    <n v="10040"/>
    <x v="1"/>
    <x v="5"/>
  </r>
  <r>
    <x v="14"/>
    <x v="3"/>
    <x v="35"/>
    <n v="2678"/>
    <n v="2678"/>
    <x v="1"/>
    <x v="5"/>
  </r>
  <r>
    <x v="14"/>
    <x v="22"/>
    <x v="36"/>
    <n v="2705"/>
    <n v="2705"/>
    <x v="1"/>
    <x v="5"/>
  </r>
  <r>
    <x v="14"/>
    <x v="13"/>
    <x v="37"/>
    <n v="926"/>
    <n v="926"/>
    <x v="3"/>
    <x v="0"/>
  </r>
  <r>
    <x v="15"/>
    <x v="1"/>
    <x v="38"/>
    <n v="1190"/>
    <n v="1190"/>
    <x v="1"/>
    <x v="5"/>
  </r>
  <r>
    <x v="16"/>
    <x v="1"/>
    <x v="39"/>
    <n v="3235"/>
    <n v="3235"/>
    <x v="3"/>
    <x v="0"/>
  </r>
  <r>
    <x v="16"/>
    <x v="23"/>
    <x v="40"/>
    <n v="2124"/>
    <n v="2124"/>
    <x v="3"/>
    <x v="5"/>
  </r>
  <r>
    <x v="17"/>
    <x v="24"/>
    <x v="41"/>
    <s v="???"/>
    <n v="43808"/>
    <x v="3"/>
    <x v="5"/>
  </r>
  <r>
    <x v="18"/>
    <x v="13"/>
    <x v="42"/>
    <n v="7855"/>
    <n v="7855"/>
    <x v="3"/>
    <x v="7"/>
  </r>
  <r>
    <x v="18"/>
    <x v="25"/>
    <x v="43"/>
    <n v="1530"/>
    <n v="1530"/>
    <x v="3"/>
    <x v="0"/>
  </r>
  <r>
    <x v="19"/>
    <x v="26"/>
    <x v="44"/>
    <n v="95.25"/>
    <n v="11049"/>
    <x v="0"/>
    <x v="0"/>
  </r>
  <r>
    <x v="19"/>
    <x v="27"/>
    <x v="45"/>
    <n v="1552"/>
    <n v="1552"/>
    <x v="1"/>
    <x v="0"/>
  </r>
  <r>
    <x v="20"/>
    <x v="28"/>
    <x v="46"/>
    <n v="10999"/>
    <n v="10999"/>
    <x v="0"/>
    <x v="8"/>
  </r>
  <r>
    <x v="20"/>
    <x v="10"/>
    <x v="47"/>
    <n v="6418"/>
    <n v="6418"/>
    <x v="3"/>
    <x v="9"/>
  </r>
  <r>
    <x v="20"/>
    <x v="10"/>
    <x v="48"/>
    <n v="-5918"/>
    <n v="-5918"/>
    <x v="3"/>
    <x v="10"/>
  </r>
  <r>
    <x v="21"/>
    <x v="25"/>
    <x v="49"/>
    <n v="5592"/>
    <n v="5592"/>
    <x v="3"/>
    <x v="11"/>
  </r>
  <r>
    <x v="21"/>
    <x v="29"/>
    <x v="50"/>
    <n v="3990"/>
    <n v="3990"/>
    <x v="3"/>
    <x v="12"/>
  </r>
  <r>
    <x v="21"/>
    <x v="16"/>
    <x v="51"/>
    <n v="12687"/>
    <n v="12687"/>
    <x v="1"/>
    <x v="5"/>
  </r>
  <r>
    <x v="22"/>
    <x v="30"/>
    <x v="45"/>
    <n v="3510"/>
    <n v="3510"/>
    <x v="1"/>
    <x v="13"/>
  </r>
  <r>
    <x v="22"/>
    <x v="25"/>
    <x v="52"/>
    <n v="916"/>
    <n v="916"/>
    <x v="3"/>
    <x v="14"/>
  </r>
  <r>
    <x v="22"/>
    <x v="23"/>
    <x v="53"/>
    <n v="9777"/>
    <n v="9777"/>
    <x v="3"/>
    <x v="0"/>
  </r>
  <r>
    <x v="23"/>
    <x v="31"/>
    <x v="54"/>
    <n v="497"/>
    <n v="497"/>
    <x v="1"/>
    <x v="0"/>
  </r>
  <r>
    <x v="23"/>
    <x v="25"/>
    <x v="55"/>
    <n v="3621"/>
    <n v="3621"/>
    <x v="3"/>
    <x v="15"/>
  </r>
  <r>
    <x v="23"/>
    <x v="23"/>
    <x v="56"/>
    <n v="2249"/>
    <n v="2249"/>
    <x v="3"/>
    <x v="16"/>
  </r>
  <r>
    <x v="24"/>
    <x v="22"/>
    <x v="57"/>
    <n v="14029"/>
    <n v="14029"/>
    <x v="1"/>
    <x v="0"/>
  </r>
  <r>
    <x v="25"/>
    <x v="10"/>
    <x v="58"/>
    <n v="2990"/>
    <n v="2990"/>
    <x v="0"/>
    <x v="1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8">
  <r>
    <d v="2011-02-11T00:00:00"/>
    <x v="0"/>
    <x v="0"/>
    <n v="80210"/>
    <n v="80210"/>
    <x v="0"/>
    <m/>
  </r>
  <r>
    <d v="2011-02-11T00:00:00"/>
    <x v="0"/>
    <x v="1"/>
    <n v="-80210"/>
    <n v="-82010"/>
    <x v="0"/>
    <m/>
  </r>
  <r>
    <d v="2011-02-11T00:00:00"/>
    <x v="1"/>
    <x v="2"/>
    <n v="896"/>
    <n v="896"/>
    <x v="1"/>
    <m/>
  </r>
  <r>
    <d v="2011-02-11T00:00:00"/>
    <x v="2"/>
    <x v="3"/>
    <n v="6638"/>
    <n v="6638"/>
    <x v="1"/>
    <m/>
  </r>
  <r>
    <d v="2011-02-16T00:00:00"/>
    <x v="3"/>
    <x v="4"/>
    <n v="5632"/>
    <n v="5632"/>
    <x v="1"/>
    <m/>
  </r>
  <r>
    <d v="2011-02-28T00:00:00"/>
    <x v="4"/>
    <x v="5"/>
    <n v="29"/>
    <n v="3322"/>
    <x v="2"/>
    <m/>
  </r>
  <r>
    <d v="2011-02-28T00:00:00"/>
    <x v="4"/>
    <x v="6"/>
    <n v="175.5"/>
    <n v="20095"/>
    <x v="0"/>
    <s v="Proto shield kit for arduino, 2x Arduino Mega, 6-conductor"/>
  </r>
  <r>
    <d v="2011-02-28T00:00:00"/>
    <x v="5"/>
    <x v="7"/>
    <n v="12.38"/>
    <n v="1367"/>
    <x v="3"/>
    <m/>
  </r>
  <r>
    <d v="2011-02-28T00:00:00"/>
    <x v="5"/>
    <x v="8"/>
    <n v="35.5"/>
    <n v="3615"/>
    <x v="3"/>
    <m/>
  </r>
  <r>
    <d v="2011-02-28T00:00:00"/>
    <x v="6"/>
    <x v="9"/>
    <n v="378"/>
    <n v="44832"/>
    <x v="0"/>
    <m/>
  </r>
  <r>
    <d v="2011-02-28T00:00:00"/>
    <x v="7"/>
    <x v="10"/>
    <n v="159.9"/>
    <n v="20862"/>
    <x v="3"/>
    <s v="2x RoboClaw"/>
  </r>
  <r>
    <d v="2011-02-28T00:00:00"/>
    <x v="8"/>
    <x v="11"/>
    <n v="7.9"/>
    <n v="934"/>
    <x v="3"/>
    <m/>
  </r>
  <r>
    <d v="2011-02-28T00:00:00"/>
    <x v="8"/>
    <x v="12"/>
    <n v="79.8"/>
    <n v="9464"/>
    <x v="2"/>
    <m/>
  </r>
  <r>
    <d v="2011-02-28T00:00:00"/>
    <x v="8"/>
    <x v="13"/>
    <n v="35.9"/>
    <n v="4253"/>
    <x v="0"/>
    <m/>
  </r>
  <r>
    <d v="2011-02-28T00:00:00"/>
    <x v="8"/>
    <x v="14"/>
    <n v="30.9"/>
    <n v="3660"/>
    <x v="2"/>
    <m/>
  </r>
  <r>
    <d v="2011-02-28T00:00:00"/>
    <x v="9"/>
    <x v="15"/>
    <n v="670"/>
    <n v="77501"/>
    <x v="2"/>
    <m/>
  </r>
  <r>
    <d v="2011-03-02T00:00:00"/>
    <x v="10"/>
    <x v="16"/>
    <n v="19411"/>
    <n v="19411"/>
    <x v="0"/>
    <m/>
  </r>
  <r>
    <d v="2011-03-03T00:00:00"/>
    <x v="11"/>
    <x v="17"/>
    <n v="29032"/>
    <n v="29032"/>
    <x v="3"/>
    <m/>
  </r>
  <r>
    <d v="2011-03-03T00:00:00"/>
    <x v="12"/>
    <x v="18"/>
    <n v="8327"/>
    <n v="8327"/>
    <x v="3"/>
    <m/>
  </r>
  <r>
    <d v="2011-03-09T00:00:00"/>
    <x v="13"/>
    <x v="19"/>
    <n v="5140"/>
    <n v="5140"/>
    <x v="3"/>
    <s v="4xNmosFET, 4xZener, 4xDíóða, 4xOpto"/>
  </r>
  <r>
    <d v="2011-03-21T00:00:00"/>
    <x v="14"/>
    <x v="20"/>
    <n v="11316"/>
    <n v="11316"/>
    <x v="1"/>
    <m/>
  </r>
  <r>
    <d v="2011-03-22T00:00:00"/>
    <x v="15"/>
    <x v="21"/>
    <n v="9114"/>
    <n v="9114"/>
    <x v="3"/>
    <s v="Fínþ.vír rautt/svart, Endahulsa rauð"/>
  </r>
  <r>
    <d v="2011-03-23T00:00:00"/>
    <x v="2"/>
    <x v="22"/>
    <n v="50636"/>
    <n v="50636"/>
    <x v="1"/>
    <m/>
  </r>
  <r>
    <d v="2011-03-23T00:00:00"/>
    <x v="14"/>
    <x v="23"/>
    <n v="10516"/>
    <n v="10516"/>
    <x v="1"/>
    <m/>
  </r>
  <r>
    <d v="2011-03-23T00:00:00"/>
    <x v="14"/>
    <x v="24"/>
    <n v="10516"/>
    <n v="10516"/>
    <x v="1"/>
    <m/>
  </r>
  <r>
    <d v="2011-03-23T00:00:00"/>
    <x v="16"/>
    <x v="25"/>
    <n v="11649"/>
    <n v="11649"/>
    <x v="1"/>
    <m/>
  </r>
  <r>
    <d v="2011-03-24T00:00:00"/>
    <x v="1"/>
    <x v="26"/>
    <n v="13744"/>
    <n v="13744"/>
    <x v="1"/>
    <m/>
  </r>
  <r>
    <d v="2011-03-31T00:00:00"/>
    <x v="17"/>
    <x v="27"/>
    <n v="134.88"/>
    <n v="22377"/>
    <x v="2"/>
    <m/>
  </r>
  <r>
    <d v="2011-03-31T00:00:00"/>
    <x v="5"/>
    <x v="28"/>
    <n v="608.86"/>
    <n v="71070"/>
    <x v="3"/>
    <m/>
  </r>
  <r>
    <d v="2011-03-31T00:00:00"/>
    <x v="18"/>
    <x v="29"/>
    <n v="50.75"/>
    <n v="5958"/>
    <x v="3"/>
    <m/>
  </r>
  <r>
    <d v="2011-03-31T00:00:00"/>
    <x v="19"/>
    <x v="30"/>
    <n v="183.8"/>
    <n v="21527"/>
    <x v="3"/>
    <m/>
  </r>
  <r>
    <d v="2011-03-31T00:00:00"/>
    <x v="7"/>
    <x v="10"/>
    <s v="???"/>
    <n v="20260"/>
    <x v="3"/>
    <s v="2x RoboClaw"/>
  </r>
  <r>
    <d v="2011-04-01T00:00:00"/>
    <x v="3"/>
    <x v="31"/>
    <n v="52522"/>
    <n v="52522"/>
    <x v="1"/>
    <s v="Eftir að samþykkja"/>
  </r>
  <r>
    <d v="2011-04-01T00:00:00"/>
    <x v="14"/>
    <x v="32"/>
    <n v="3153"/>
    <n v="3153"/>
    <x v="1"/>
    <m/>
  </r>
  <r>
    <d v="2011-04-19T00:00:00"/>
    <x v="20"/>
    <x v="33"/>
    <n v="2000"/>
    <n v="2000"/>
    <x v="3"/>
    <s v="16xTengi, 4xSamtengi plast "/>
  </r>
  <r>
    <d v="2011-04-26T00:00:00"/>
    <x v="21"/>
    <x v="34"/>
    <n v="10040"/>
    <n v="10040"/>
    <x v="1"/>
    <s v="Eftir að samþykkja"/>
  </r>
  <r>
    <d v="2011-04-27T00:00:00"/>
    <x v="3"/>
    <x v="35"/>
    <n v="2678"/>
    <n v="2678"/>
    <x v="1"/>
    <s v="Eftir að samþykkja"/>
  </r>
  <r>
    <d v="2011-04-27T00:00:00"/>
    <x v="22"/>
    <x v="36"/>
    <n v="2705"/>
    <n v="2705"/>
    <x v="1"/>
    <s v="Eftir að samþykkja"/>
  </r>
  <r>
    <d v="2011-04-27T00:00:00"/>
    <x v="13"/>
    <x v="37"/>
    <n v="926"/>
    <n v="926"/>
    <x v="3"/>
    <m/>
  </r>
  <r>
    <d v="2011-04-28T00:00:00"/>
    <x v="1"/>
    <x v="38"/>
    <n v="1190"/>
    <n v="1190"/>
    <x v="1"/>
    <s v="Eftir að samþykkja"/>
  </r>
  <r>
    <d v="2011-04-29T00:00:00"/>
    <x v="1"/>
    <x v="39"/>
    <n v="3235"/>
    <n v="3235"/>
    <x v="3"/>
    <m/>
  </r>
  <r>
    <d v="2011-04-29T00:00:00"/>
    <x v="23"/>
    <x v="40"/>
    <n v="2124"/>
    <n v="2124"/>
    <x v="3"/>
    <s v="Eftir að samþykkja"/>
  </r>
  <r>
    <d v="2011-04-30T00:00:00"/>
    <x v="24"/>
    <x v="41"/>
    <s v="???"/>
    <n v="43808"/>
    <x v="3"/>
    <s v="Eftir að samþykkja"/>
  </r>
  <r>
    <d v="2011-05-02T00:00:00"/>
    <x v="13"/>
    <x v="42"/>
    <n v="7855"/>
    <n v="7855"/>
    <x v="3"/>
    <s v="USB dót, framlenging í meter, kæliprófíll, öryggi, reley osfr. "/>
  </r>
  <r>
    <d v="2011-05-02T00:00:00"/>
    <x v="25"/>
    <x v="43"/>
    <n v="1530"/>
    <n v="1530"/>
    <x v="3"/>
    <m/>
  </r>
  <r>
    <d v="2011-05-03T00:00:00"/>
    <x v="26"/>
    <x v="44"/>
    <n v="95.25"/>
    <n v="11049"/>
    <x v="0"/>
    <m/>
  </r>
  <r>
    <d v="2011-05-03T00:00:00"/>
    <x v="27"/>
    <x v="45"/>
    <n v="1552"/>
    <n v="1552"/>
    <x v="1"/>
    <m/>
  </r>
  <r>
    <d v="2011-05-05T00:00:00"/>
    <x v="28"/>
    <x v="46"/>
    <n v="10999"/>
    <n v="10999"/>
    <x v="0"/>
    <s v="Fjarstýring"/>
  </r>
  <r>
    <d v="2011-05-05T00:00:00"/>
    <x v="10"/>
    <x v="47"/>
    <n v="6418"/>
    <n v="6418"/>
    <x v="3"/>
    <s v="Loftnet og spacer"/>
  </r>
  <r>
    <d v="2011-05-05T00:00:00"/>
    <x v="10"/>
    <x v="48"/>
    <n v="-5918"/>
    <n v="-5918"/>
    <x v="3"/>
    <s v="Loftnet Skilað"/>
  </r>
  <r>
    <d v="2011-05-06T00:00:00"/>
    <x v="25"/>
    <x v="49"/>
    <n v="5592"/>
    <n v="5592"/>
    <x v="3"/>
    <s v="10x Twisted data cable, 10xfast on fork, Port Micro Hub"/>
  </r>
  <r>
    <d v="2011-05-06T00:00:00"/>
    <x v="29"/>
    <x v="50"/>
    <n v="3990"/>
    <n v="3990"/>
    <x v="3"/>
    <s v="Loftnet"/>
  </r>
  <r>
    <d v="2011-05-06T00:00:00"/>
    <x v="16"/>
    <x v="51"/>
    <n v="12687"/>
    <n v="12687"/>
    <x v="1"/>
    <s v="Eftir að samþykkja"/>
  </r>
  <r>
    <d v="2011-05-09T00:00:00"/>
    <x v="30"/>
    <x v="45"/>
    <n v="3510"/>
    <n v="3510"/>
    <x v="1"/>
    <s v="Rakasperrulím, akrýl-s, 20x rær, 100xsjálfbor.skrúfa"/>
  </r>
  <r>
    <d v="2011-05-09T00:00:00"/>
    <x v="25"/>
    <x v="52"/>
    <n v="916"/>
    <n v="916"/>
    <x v="3"/>
    <s v="3x Mono Plug, 1xAudio Cable, 4x Mega bright red LED"/>
  </r>
  <r>
    <d v="2011-05-09T00:00:00"/>
    <x v="23"/>
    <x v="53"/>
    <n v="9777"/>
    <n v="9777"/>
    <x v="3"/>
    <m/>
  </r>
  <r>
    <d v="2011-05-10T00:00:00"/>
    <x v="31"/>
    <x v="54"/>
    <n v="497"/>
    <n v="497"/>
    <x v="1"/>
    <m/>
  </r>
  <r>
    <d v="2011-05-10T00:00:00"/>
    <x v="25"/>
    <x v="55"/>
    <n v="3621"/>
    <n v="3621"/>
    <x v="3"/>
    <s v="Nautrik USB CenderChanger, 2.5 mm SP. Cable 100m Red/black"/>
  </r>
  <r>
    <d v="2011-05-10T00:00:00"/>
    <x v="23"/>
    <x v="56"/>
    <n v="2249"/>
    <n v="2249"/>
    <x v="3"/>
    <s v="4x Málmnipp, 4x Málmrær, 100xKapalbönd"/>
  </r>
  <r>
    <d v="2011-05-11T00:00:00"/>
    <x v="22"/>
    <x v="57"/>
    <n v="14029"/>
    <n v="14029"/>
    <x v="1"/>
    <m/>
  </r>
  <r>
    <d v="2011-05-11T00:00:00"/>
    <x v="24"/>
    <x v="58"/>
    <n v="3317"/>
    <n v="3317"/>
    <x v="4"/>
    <m/>
  </r>
  <r>
    <d v="2011-05-12T00:00:00"/>
    <x v="32"/>
    <x v="59"/>
    <n v="165244"/>
    <n v="165244"/>
    <x v="4"/>
    <m/>
  </r>
  <r>
    <d v="2011-05-12T00:00:00"/>
    <x v="32"/>
    <x v="59"/>
    <n v="15038"/>
    <n v="15038"/>
    <x v="4"/>
    <m/>
  </r>
  <r>
    <s v="11.02.2011"/>
    <x v="10"/>
    <x v="60"/>
    <n v="2990"/>
    <n v="2990"/>
    <x v="0"/>
    <s v="EKKI SKRÁÐ!"/>
  </r>
  <r>
    <s v="16.02.2011"/>
    <x v="33"/>
    <x v="61"/>
    <n v="23550"/>
    <n v="23550"/>
    <x v="2"/>
    <s v="EKKI SKRÁÐ!"/>
  </r>
  <r>
    <s v="19.2.2011"/>
    <x v="16"/>
    <x v="62"/>
    <n v="3929"/>
    <n v="3929"/>
    <x v="5"/>
    <s v="EKKI SKRÁÐ! - Plakat"/>
  </r>
  <r>
    <s v="10.5.2011"/>
    <x v="11"/>
    <x v="63"/>
    <n v="4046"/>
    <n v="4046"/>
    <x v="3"/>
    <s v="Eftir að samþykkja"/>
  </r>
  <r>
    <m/>
    <x v="34"/>
    <x v="64"/>
    <m/>
    <m/>
    <x v="6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7">
  <r>
    <d v="2011-02-11T00:00:00"/>
    <x v="0"/>
    <x v="0"/>
    <n v="80210"/>
    <n v="80210"/>
    <x v="0"/>
    <m/>
  </r>
  <r>
    <d v="2011-02-11T00:00:00"/>
    <x v="0"/>
    <x v="1"/>
    <n v="-80210"/>
    <n v="-82010"/>
    <x v="0"/>
    <m/>
  </r>
  <r>
    <d v="2011-02-11T00:00:00"/>
    <x v="1"/>
    <x v="2"/>
    <n v="896"/>
    <n v="896"/>
    <x v="1"/>
    <m/>
  </r>
  <r>
    <d v="2011-02-11T00:00:00"/>
    <x v="2"/>
    <x v="3"/>
    <n v="6638"/>
    <n v="6638"/>
    <x v="1"/>
    <m/>
  </r>
  <r>
    <d v="2011-02-16T00:00:00"/>
    <x v="3"/>
    <x v="4"/>
    <n v="5632"/>
    <n v="5632"/>
    <x v="1"/>
    <m/>
  </r>
  <r>
    <d v="2011-02-28T00:00:00"/>
    <x v="4"/>
    <x v="5"/>
    <n v="29"/>
    <n v="3322"/>
    <x v="2"/>
    <m/>
  </r>
  <r>
    <d v="2011-02-28T00:00:00"/>
    <x v="4"/>
    <x v="6"/>
    <n v="175.5"/>
    <n v="20095"/>
    <x v="0"/>
    <s v="Proto shield kit for arduino, 2x Arduino Mega, 6-conductor"/>
  </r>
  <r>
    <d v="2011-02-28T00:00:00"/>
    <x v="5"/>
    <x v="7"/>
    <n v="12.38"/>
    <n v="1367"/>
    <x v="3"/>
    <m/>
  </r>
  <r>
    <d v="2011-02-28T00:00:00"/>
    <x v="5"/>
    <x v="8"/>
    <n v="35.5"/>
    <n v="3615"/>
    <x v="3"/>
    <m/>
  </r>
  <r>
    <d v="2011-02-28T00:00:00"/>
    <x v="6"/>
    <x v="9"/>
    <n v="378"/>
    <n v="44832"/>
    <x v="0"/>
    <m/>
  </r>
  <r>
    <d v="2011-02-28T00:00:00"/>
    <x v="7"/>
    <x v="10"/>
    <n v="159.9"/>
    <n v="20862"/>
    <x v="3"/>
    <s v="2x RoboClaw"/>
  </r>
  <r>
    <d v="2011-02-28T00:00:00"/>
    <x v="8"/>
    <x v="11"/>
    <n v="7.9"/>
    <n v="934"/>
    <x v="3"/>
    <m/>
  </r>
  <r>
    <d v="2011-02-28T00:00:00"/>
    <x v="8"/>
    <x v="12"/>
    <n v="79.8"/>
    <n v="9464"/>
    <x v="2"/>
    <m/>
  </r>
  <r>
    <d v="2011-02-28T00:00:00"/>
    <x v="8"/>
    <x v="13"/>
    <n v="35.9"/>
    <n v="4253"/>
    <x v="0"/>
    <m/>
  </r>
  <r>
    <d v="2011-02-28T00:00:00"/>
    <x v="8"/>
    <x v="14"/>
    <n v="30.9"/>
    <n v="3660"/>
    <x v="2"/>
    <m/>
  </r>
  <r>
    <d v="2011-02-28T00:00:00"/>
    <x v="9"/>
    <x v="15"/>
    <n v="670"/>
    <n v="77501"/>
    <x v="2"/>
    <m/>
  </r>
  <r>
    <d v="2011-03-02T00:00:00"/>
    <x v="10"/>
    <x v="16"/>
    <n v="19411"/>
    <n v="19411"/>
    <x v="0"/>
    <m/>
  </r>
  <r>
    <d v="2011-03-03T00:00:00"/>
    <x v="11"/>
    <x v="17"/>
    <n v="29032"/>
    <n v="29032"/>
    <x v="3"/>
    <m/>
  </r>
  <r>
    <d v="2011-03-03T00:00:00"/>
    <x v="12"/>
    <x v="18"/>
    <n v="8327"/>
    <n v="8327"/>
    <x v="3"/>
    <m/>
  </r>
  <r>
    <d v="2011-03-09T00:00:00"/>
    <x v="13"/>
    <x v="19"/>
    <n v="5140"/>
    <n v="5140"/>
    <x v="3"/>
    <s v="4xNmosFET, 4xZener, 4xDíóða, 4xOpto"/>
  </r>
  <r>
    <d v="2011-03-21T00:00:00"/>
    <x v="14"/>
    <x v="20"/>
    <n v="11316"/>
    <n v="11316"/>
    <x v="1"/>
    <m/>
  </r>
  <r>
    <d v="2011-03-22T00:00:00"/>
    <x v="15"/>
    <x v="21"/>
    <n v="9114"/>
    <n v="9114"/>
    <x v="3"/>
    <s v="Fínþ.vír rautt/svart, Endahulsa rauð"/>
  </r>
  <r>
    <d v="2011-03-23T00:00:00"/>
    <x v="2"/>
    <x v="22"/>
    <n v="50636"/>
    <n v="50636"/>
    <x v="1"/>
    <m/>
  </r>
  <r>
    <d v="2011-03-23T00:00:00"/>
    <x v="14"/>
    <x v="23"/>
    <n v="10516"/>
    <n v="10516"/>
    <x v="1"/>
    <m/>
  </r>
  <r>
    <d v="2011-03-23T00:00:00"/>
    <x v="14"/>
    <x v="24"/>
    <n v="10516"/>
    <n v="10516"/>
    <x v="1"/>
    <m/>
  </r>
  <r>
    <d v="2011-03-23T00:00:00"/>
    <x v="16"/>
    <x v="25"/>
    <n v="11649"/>
    <n v="11649"/>
    <x v="1"/>
    <m/>
  </r>
  <r>
    <d v="2011-03-24T00:00:00"/>
    <x v="1"/>
    <x v="26"/>
    <n v="13744"/>
    <n v="13744"/>
    <x v="1"/>
    <m/>
  </r>
  <r>
    <d v="2011-03-31T00:00:00"/>
    <x v="17"/>
    <x v="27"/>
    <n v="134.88"/>
    <n v="22377"/>
    <x v="2"/>
    <m/>
  </r>
  <r>
    <d v="2011-03-31T00:00:00"/>
    <x v="5"/>
    <x v="28"/>
    <n v="608.86"/>
    <n v="71070"/>
    <x v="3"/>
    <m/>
  </r>
  <r>
    <d v="2011-03-31T00:00:00"/>
    <x v="18"/>
    <x v="29"/>
    <n v="50.75"/>
    <n v="5958"/>
    <x v="3"/>
    <m/>
  </r>
  <r>
    <d v="2011-03-31T00:00:00"/>
    <x v="19"/>
    <x v="30"/>
    <n v="183.8"/>
    <n v="21527"/>
    <x v="3"/>
    <m/>
  </r>
  <r>
    <d v="2011-03-31T00:00:00"/>
    <x v="7"/>
    <x v="10"/>
    <s v="???"/>
    <n v="20260"/>
    <x v="3"/>
    <s v="2x RoboClaw"/>
  </r>
  <r>
    <d v="2011-04-01T00:00:00"/>
    <x v="3"/>
    <x v="31"/>
    <n v="52522"/>
    <n v="52522"/>
    <x v="1"/>
    <s v="Eftir að samþykkja"/>
  </r>
  <r>
    <d v="2011-04-01T00:00:00"/>
    <x v="14"/>
    <x v="32"/>
    <n v="3153"/>
    <n v="3153"/>
    <x v="1"/>
    <m/>
  </r>
  <r>
    <d v="2011-04-19T00:00:00"/>
    <x v="20"/>
    <x v="33"/>
    <n v="2000"/>
    <n v="2000"/>
    <x v="3"/>
    <s v="16xTengi, 4xSamtengi plast "/>
  </r>
  <r>
    <d v="2011-04-26T00:00:00"/>
    <x v="21"/>
    <x v="34"/>
    <n v="10040"/>
    <n v="10040"/>
    <x v="1"/>
    <s v="Eftir að samþykkja"/>
  </r>
  <r>
    <d v="2011-04-27T00:00:00"/>
    <x v="3"/>
    <x v="35"/>
    <n v="2678"/>
    <n v="2678"/>
    <x v="1"/>
    <s v="Eftir að samþykkja"/>
  </r>
  <r>
    <d v="2011-04-27T00:00:00"/>
    <x v="22"/>
    <x v="36"/>
    <n v="2705"/>
    <n v="2705"/>
    <x v="1"/>
    <s v="Eftir að samþykkja"/>
  </r>
  <r>
    <d v="2011-04-27T00:00:00"/>
    <x v="13"/>
    <x v="37"/>
    <n v="926"/>
    <n v="926"/>
    <x v="3"/>
    <m/>
  </r>
  <r>
    <d v="2011-04-28T00:00:00"/>
    <x v="1"/>
    <x v="38"/>
    <n v="1190"/>
    <n v="1190"/>
    <x v="1"/>
    <s v="Eftir að samþykkja"/>
  </r>
  <r>
    <d v="2011-04-29T00:00:00"/>
    <x v="1"/>
    <x v="39"/>
    <n v="3235"/>
    <n v="3235"/>
    <x v="3"/>
    <m/>
  </r>
  <r>
    <d v="2011-04-29T00:00:00"/>
    <x v="23"/>
    <x v="40"/>
    <n v="2124"/>
    <n v="2124"/>
    <x v="3"/>
    <s v="Eftir að samþykkja"/>
  </r>
  <r>
    <d v="2011-04-30T00:00:00"/>
    <x v="24"/>
    <x v="41"/>
    <s v="???"/>
    <n v="43808"/>
    <x v="3"/>
    <s v="Eftir að samþykkja"/>
  </r>
  <r>
    <d v="2011-05-02T00:00:00"/>
    <x v="13"/>
    <x v="42"/>
    <n v="7855"/>
    <n v="7855"/>
    <x v="3"/>
    <s v="USB dót, framlenging í meter, kæliprófíll, öryggi, reley osfr. "/>
  </r>
  <r>
    <d v="2011-05-02T00:00:00"/>
    <x v="25"/>
    <x v="43"/>
    <n v="1530"/>
    <n v="1530"/>
    <x v="3"/>
    <m/>
  </r>
  <r>
    <d v="2011-05-03T00:00:00"/>
    <x v="26"/>
    <x v="44"/>
    <n v="95.25"/>
    <n v="11049"/>
    <x v="0"/>
    <m/>
  </r>
  <r>
    <d v="2011-05-03T00:00:00"/>
    <x v="27"/>
    <x v="45"/>
    <n v="1552"/>
    <n v="1552"/>
    <x v="1"/>
    <m/>
  </r>
  <r>
    <d v="2011-05-05T00:00:00"/>
    <x v="28"/>
    <x v="46"/>
    <n v="10999"/>
    <n v="10999"/>
    <x v="0"/>
    <s v="Fjarstýring"/>
  </r>
  <r>
    <d v="2011-05-05T00:00:00"/>
    <x v="10"/>
    <x v="47"/>
    <n v="6418"/>
    <n v="6418"/>
    <x v="3"/>
    <s v="Loftnet og spacer"/>
  </r>
  <r>
    <d v="2011-05-05T00:00:00"/>
    <x v="10"/>
    <x v="48"/>
    <n v="-5918"/>
    <n v="-5918"/>
    <x v="3"/>
    <s v="Loftnet Skilað"/>
  </r>
  <r>
    <d v="2011-05-06T00:00:00"/>
    <x v="25"/>
    <x v="49"/>
    <n v="5592"/>
    <n v="5592"/>
    <x v="3"/>
    <s v="10x Twisted data cable, 10xfast on fork, Port Micro Hub"/>
  </r>
  <r>
    <d v="2011-05-06T00:00:00"/>
    <x v="29"/>
    <x v="50"/>
    <n v="3990"/>
    <n v="3990"/>
    <x v="3"/>
    <s v="Loftnet"/>
  </r>
  <r>
    <d v="2011-05-06T00:00:00"/>
    <x v="16"/>
    <x v="51"/>
    <n v="12687"/>
    <n v="12687"/>
    <x v="1"/>
    <s v="Eftir að samþykkja"/>
  </r>
  <r>
    <d v="2011-05-09T00:00:00"/>
    <x v="30"/>
    <x v="45"/>
    <n v="3510"/>
    <n v="3510"/>
    <x v="1"/>
    <s v="Rakasperrulím, akrýl-s, 20x rær, 100xsjálfbor.skrúfa"/>
  </r>
  <r>
    <d v="2011-05-09T00:00:00"/>
    <x v="25"/>
    <x v="52"/>
    <n v="916"/>
    <n v="916"/>
    <x v="3"/>
    <s v="3x Mono Plug, 1xAudio Cable, 4x Mega bright red LED"/>
  </r>
  <r>
    <d v="2011-05-09T00:00:00"/>
    <x v="23"/>
    <x v="53"/>
    <n v="9777"/>
    <n v="9777"/>
    <x v="3"/>
    <m/>
  </r>
  <r>
    <d v="2011-05-10T00:00:00"/>
    <x v="31"/>
    <x v="54"/>
    <n v="497"/>
    <n v="497"/>
    <x v="1"/>
    <m/>
  </r>
  <r>
    <d v="2011-05-10T00:00:00"/>
    <x v="25"/>
    <x v="55"/>
    <n v="3621"/>
    <n v="3621"/>
    <x v="3"/>
    <s v="Nautrik USB CenderChanger, 2.5 mm SP. Cable 100m Red/black"/>
  </r>
  <r>
    <d v="2011-05-10T00:00:00"/>
    <x v="23"/>
    <x v="56"/>
    <n v="2249"/>
    <n v="2249"/>
    <x v="3"/>
    <s v="4x Málmnipp, 4x Málmrær, 100xKapalbönd"/>
  </r>
  <r>
    <d v="2011-05-11T00:00:00"/>
    <x v="22"/>
    <x v="57"/>
    <n v="14029"/>
    <n v="14029"/>
    <x v="1"/>
    <m/>
  </r>
  <r>
    <d v="2011-05-11T00:00:00"/>
    <x v="24"/>
    <x v="58"/>
    <n v="3317"/>
    <n v="3317"/>
    <x v="4"/>
    <m/>
  </r>
  <r>
    <d v="2011-05-12T00:00:00"/>
    <x v="32"/>
    <x v="59"/>
    <n v="165244"/>
    <n v="165244"/>
    <x v="4"/>
    <m/>
  </r>
  <r>
    <d v="2011-05-12T00:00:00"/>
    <x v="32"/>
    <x v="59"/>
    <n v="15038"/>
    <n v="15038"/>
    <x v="4"/>
    <m/>
  </r>
  <r>
    <d v="2011-02-11T00:00:00"/>
    <x v="10"/>
    <x v="60"/>
    <n v="2990"/>
    <n v="2990"/>
    <x v="0"/>
    <s v="EKKI SKRÁÐ!"/>
  </r>
  <r>
    <d v="2011-02-16T00:00:00"/>
    <x v="33"/>
    <x v="61"/>
    <n v="23550"/>
    <n v="23550"/>
    <x v="2"/>
    <s v="EKKI SKRÁÐ!"/>
  </r>
  <r>
    <d v="2011-02-19T00:00:00"/>
    <x v="16"/>
    <x v="62"/>
    <n v="3929"/>
    <n v="3929"/>
    <x v="5"/>
    <s v="EKKI SKRÁÐ! - Plakat"/>
  </r>
  <r>
    <d v="2011-05-10T00:00:00"/>
    <x v="11"/>
    <x v="63"/>
    <n v="4046"/>
    <n v="4046"/>
    <x v="3"/>
    <s v="Eftir að samþykkja - Modular þrýstihnappar, Haldari, 2NO snerta, 1NO snert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Data" updatedVersion="4" showMultipleLabel="0" showMemberPropertyTips="0" useAutoFormatting="1" indent="0" compact="0" compactData="0" gridDropZones="1" multipleFieldFilters="0">
  <location ref="A3:D78" firstHeaderRow="2" firstDataRow="2" firstDataCol="3"/>
  <pivotFields count="7">
    <pivotField compact="0" outline="0" subtotalTop="0" showAll="0" includeNewItemsInFilter="1"/>
    <pivotField axis="axisRow" compact="0" outline="0" subtotalTop="0" showAll="0" includeNewItemsInFilter="1" defaultSubtotal="0">
      <items count="35">
        <item x="26"/>
        <item x="24"/>
        <item x="4"/>
        <item x="20"/>
        <item x="0"/>
        <item x="17"/>
        <item x="30"/>
        <item x="27"/>
        <item x="5"/>
        <item x="18"/>
        <item x="3"/>
        <item x="22"/>
        <item x="6"/>
        <item x="32"/>
        <item x="1"/>
        <item x="28"/>
        <item x="21"/>
        <item x="13"/>
        <item x="11"/>
        <item x="31"/>
        <item x="2"/>
        <item x="25"/>
        <item x="19"/>
        <item x="14"/>
        <item x="12"/>
        <item x="23"/>
        <item x="7"/>
        <item x="15"/>
        <item x="8"/>
        <item x="29"/>
        <item x="9"/>
        <item x="10"/>
        <item x="33"/>
        <item x="16"/>
        <item x="34"/>
      </items>
    </pivotField>
    <pivotField axis="axisRow" compact="0" outline="0" subtotalTop="0" showAll="0" includeNewItemsInFilter="1">
      <items count="66">
        <item x="18"/>
        <item x="15"/>
        <item x="11"/>
        <item x="0"/>
        <item x="1"/>
        <item x="29"/>
        <item x="12"/>
        <item x="50"/>
        <item x="16"/>
        <item x="47"/>
        <item x="48"/>
        <item x="57"/>
        <item x="6"/>
        <item x="52"/>
        <item x="41"/>
        <item x="60"/>
        <item x="39"/>
        <item x="38"/>
        <item x="27"/>
        <item x="31"/>
        <item x="35"/>
        <item x="9"/>
        <item x="58"/>
        <item x="44"/>
        <item x="30"/>
        <item x="23"/>
        <item x="32"/>
        <item x="17"/>
        <item x="14"/>
        <item x="5"/>
        <item x="51"/>
        <item x="45"/>
        <item x="56"/>
        <item x="53"/>
        <item x="3"/>
        <item x="13"/>
        <item x="49"/>
        <item x="19"/>
        <item x="54"/>
        <item x="36"/>
        <item x="22"/>
        <item x="46"/>
        <item x="62"/>
        <item x="61"/>
        <item x="10"/>
        <item x="8"/>
        <item x="25"/>
        <item x="2"/>
        <item x="24"/>
        <item x="7"/>
        <item x="37"/>
        <item x="55"/>
        <item x="20"/>
        <item x="28"/>
        <item x="33"/>
        <item x="40"/>
        <item x="4"/>
        <item x="59"/>
        <item x="43"/>
        <item x="34"/>
        <item x="21"/>
        <item x="42"/>
        <item x="26"/>
        <item x="63"/>
        <item x="64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axis="axisRow" compact="0" outline="0" subtotalTop="0" showAll="0" includeNewItemsInFilter="1">
      <items count="8">
        <item x="3"/>
        <item x="5"/>
        <item x="1"/>
        <item x="2"/>
        <item x="0"/>
        <item x="4"/>
        <item x="6"/>
        <item t="default"/>
      </items>
    </pivotField>
    <pivotField compact="0" outline="0" subtotalTop="0" showAll="0" includeNewItemsInFilter="1"/>
  </pivotFields>
  <rowFields count="3">
    <field x="5"/>
    <field x="1"/>
    <field x="2"/>
  </rowFields>
  <rowItems count="74">
    <i>
      <x/>
      <x v="1"/>
      <x v="14"/>
    </i>
    <i r="1">
      <x v="3"/>
      <x v="54"/>
    </i>
    <i r="1">
      <x v="8"/>
      <x v="45"/>
    </i>
    <i r="2">
      <x v="49"/>
    </i>
    <i r="2">
      <x v="53"/>
    </i>
    <i r="1">
      <x v="9"/>
      <x v="5"/>
    </i>
    <i r="1">
      <x v="14"/>
      <x v="16"/>
    </i>
    <i r="1">
      <x v="17"/>
      <x v="37"/>
    </i>
    <i r="2">
      <x v="50"/>
    </i>
    <i r="2">
      <x v="61"/>
    </i>
    <i r="1">
      <x v="18"/>
      <x v="27"/>
    </i>
    <i r="2">
      <x v="63"/>
    </i>
    <i r="1">
      <x v="21"/>
      <x v="13"/>
    </i>
    <i r="2">
      <x v="36"/>
    </i>
    <i r="2">
      <x v="51"/>
    </i>
    <i r="2">
      <x v="58"/>
    </i>
    <i r="1">
      <x v="22"/>
      <x v="24"/>
    </i>
    <i r="1">
      <x v="24"/>
      <x/>
    </i>
    <i r="1">
      <x v="25"/>
      <x v="32"/>
    </i>
    <i r="2">
      <x v="33"/>
    </i>
    <i r="2">
      <x v="55"/>
    </i>
    <i r="1">
      <x v="26"/>
      <x v="44"/>
    </i>
    <i r="1">
      <x v="27"/>
      <x v="60"/>
    </i>
    <i r="1">
      <x v="28"/>
      <x v="2"/>
    </i>
    <i r="1">
      <x v="29"/>
      <x v="7"/>
    </i>
    <i r="1">
      <x v="31"/>
      <x v="9"/>
    </i>
    <i r="2">
      <x v="10"/>
    </i>
    <i t="default">
      <x/>
    </i>
    <i>
      <x v="1"/>
      <x v="33"/>
      <x v="42"/>
    </i>
    <i t="default">
      <x v="1"/>
    </i>
    <i>
      <x v="2"/>
      <x v="6"/>
      <x v="31"/>
    </i>
    <i r="1">
      <x v="7"/>
      <x v="31"/>
    </i>
    <i r="1">
      <x v="10"/>
      <x v="19"/>
    </i>
    <i r="2">
      <x v="20"/>
    </i>
    <i r="2">
      <x v="56"/>
    </i>
    <i r="1">
      <x v="11"/>
      <x v="11"/>
    </i>
    <i r="2">
      <x v="39"/>
    </i>
    <i r="1">
      <x v="14"/>
      <x v="17"/>
    </i>
    <i r="2">
      <x v="47"/>
    </i>
    <i r="2">
      <x v="62"/>
    </i>
    <i r="1">
      <x v="16"/>
      <x v="59"/>
    </i>
    <i r="1">
      <x v="19"/>
      <x v="38"/>
    </i>
    <i r="1">
      <x v="20"/>
      <x v="34"/>
    </i>
    <i r="2">
      <x v="40"/>
    </i>
    <i r="1">
      <x v="23"/>
      <x v="25"/>
    </i>
    <i r="2">
      <x v="26"/>
    </i>
    <i r="2">
      <x v="48"/>
    </i>
    <i r="2">
      <x v="52"/>
    </i>
    <i r="1">
      <x v="33"/>
      <x v="30"/>
    </i>
    <i r="2">
      <x v="46"/>
    </i>
    <i t="default">
      <x v="2"/>
    </i>
    <i>
      <x v="3"/>
      <x v="2"/>
      <x v="29"/>
    </i>
    <i r="1">
      <x v="5"/>
      <x v="18"/>
    </i>
    <i r="1">
      <x v="28"/>
      <x v="6"/>
    </i>
    <i r="2">
      <x v="28"/>
    </i>
    <i r="1">
      <x v="30"/>
      <x v="1"/>
    </i>
    <i r="1">
      <x v="32"/>
      <x v="43"/>
    </i>
    <i t="default">
      <x v="3"/>
    </i>
    <i>
      <x v="4"/>
      <x/>
      <x v="23"/>
    </i>
    <i r="1">
      <x v="2"/>
      <x v="12"/>
    </i>
    <i r="1">
      <x v="4"/>
      <x v="3"/>
    </i>
    <i r="2">
      <x v="4"/>
    </i>
    <i r="1">
      <x v="12"/>
      <x v="21"/>
    </i>
    <i r="1">
      <x v="15"/>
      <x v="41"/>
    </i>
    <i r="1">
      <x v="28"/>
      <x v="35"/>
    </i>
    <i r="1">
      <x v="31"/>
      <x v="8"/>
    </i>
    <i r="2">
      <x v="15"/>
    </i>
    <i t="default">
      <x v="4"/>
    </i>
    <i>
      <x v="5"/>
      <x v="1"/>
      <x v="22"/>
    </i>
    <i r="1">
      <x v="13"/>
      <x v="57"/>
    </i>
    <i t="default">
      <x v="5"/>
    </i>
    <i>
      <x v="6"/>
      <x v="34"/>
      <x v="64"/>
    </i>
    <i t="default">
      <x v="6"/>
    </i>
    <i t="grand">
      <x/>
    </i>
  </rowItems>
  <colItems count="1">
    <i/>
  </colItems>
  <dataFields count="1">
    <dataField name="Sum of Fjárhæð (ISK)" fld="4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B110" firstHeaderRow="1" firstDataRow="1" firstDataCol="1"/>
  <pivotFields count="7">
    <pivotField numFmtId="167" showAll="0"/>
    <pivotField axis="axisRow" showAll="0">
      <items count="35">
        <item x="26"/>
        <item x="24"/>
        <item x="4"/>
        <item x="20"/>
        <item x="0"/>
        <item x="17"/>
        <item x="30"/>
        <item x="27"/>
        <item x="5"/>
        <item x="18"/>
        <item x="3"/>
        <item x="22"/>
        <item x="6"/>
        <item x="32"/>
        <item x="1"/>
        <item x="28"/>
        <item x="21"/>
        <item x="13"/>
        <item x="11"/>
        <item x="31"/>
        <item x="2"/>
        <item x="25"/>
        <item x="19"/>
        <item x="14"/>
        <item x="12"/>
        <item x="23"/>
        <item x="7"/>
        <item x="15"/>
        <item x="8"/>
        <item x="9"/>
        <item x="29"/>
        <item x="10"/>
        <item x="33"/>
        <item x="16"/>
        <item t="default"/>
      </items>
    </pivotField>
    <pivotField axis="axisRow" showAll="0">
      <items count="65">
        <item x="18"/>
        <item x="15"/>
        <item x="11"/>
        <item x="0"/>
        <item x="1"/>
        <item x="29"/>
        <item x="12"/>
        <item x="50"/>
        <item x="16"/>
        <item x="47"/>
        <item x="48"/>
        <item x="57"/>
        <item x="6"/>
        <item x="52"/>
        <item x="41"/>
        <item x="60"/>
        <item x="39"/>
        <item x="38"/>
        <item x="27"/>
        <item x="31"/>
        <item x="35"/>
        <item x="9"/>
        <item x="58"/>
        <item x="44"/>
        <item x="30"/>
        <item x="23"/>
        <item x="32"/>
        <item x="17"/>
        <item x="14"/>
        <item x="5"/>
        <item x="51"/>
        <item x="45"/>
        <item x="56"/>
        <item x="53"/>
        <item x="3"/>
        <item x="13"/>
        <item x="49"/>
        <item x="63"/>
        <item x="19"/>
        <item x="54"/>
        <item x="36"/>
        <item x="22"/>
        <item x="46"/>
        <item x="62"/>
        <item x="61"/>
        <item x="10"/>
        <item x="8"/>
        <item x="25"/>
        <item x="2"/>
        <item x="24"/>
        <item x="7"/>
        <item x="55"/>
        <item x="20"/>
        <item x="37"/>
        <item x="28"/>
        <item x="33"/>
        <item x="40"/>
        <item x="4"/>
        <item x="59"/>
        <item x="43"/>
        <item x="34"/>
        <item x="21"/>
        <item x="42"/>
        <item x="26"/>
        <item t="default"/>
      </items>
    </pivotField>
    <pivotField showAll="0"/>
    <pivotField dataField="1" showAll="0"/>
    <pivotField axis="axisRow" showAll="0">
      <items count="7">
        <item x="3"/>
        <item sd="0" x="5"/>
        <item x="1"/>
        <item x="2"/>
        <item x="0"/>
        <item sd="0" x="4"/>
        <item t="default"/>
      </items>
    </pivotField>
    <pivotField showAll="0"/>
  </pivotFields>
  <rowFields count="3">
    <field x="5"/>
    <field x="1"/>
    <field x="2"/>
  </rowFields>
  <rowItems count="107">
    <i>
      <x/>
    </i>
    <i r="1">
      <x v="1"/>
    </i>
    <i r="2">
      <x v="14"/>
    </i>
    <i r="1">
      <x v="3"/>
    </i>
    <i r="2">
      <x v="55"/>
    </i>
    <i r="1">
      <x v="8"/>
    </i>
    <i r="2">
      <x v="46"/>
    </i>
    <i r="2">
      <x v="50"/>
    </i>
    <i r="2">
      <x v="54"/>
    </i>
    <i r="1">
      <x v="9"/>
    </i>
    <i r="2">
      <x v="5"/>
    </i>
    <i r="1">
      <x v="14"/>
    </i>
    <i r="2">
      <x v="16"/>
    </i>
    <i r="1">
      <x v="17"/>
    </i>
    <i r="2">
      <x v="38"/>
    </i>
    <i r="2">
      <x v="53"/>
    </i>
    <i r="2">
      <x v="62"/>
    </i>
    <i r="1">
      <x v="18"/>
    </i>
    <i r="2">
      <x v="27"/>
    </i>
    <i r="2">
      <x v="37"/>
    </i>
    <i r="1">
      <x v="21"/>
    </i>
    <i r="2">
      <x v="13"/>
    </i>
    <i r="2">
      <x v="36"/>
    </i>
    <i r="2">
      <x v="51"/>
    </i>
    <i r="2">
      <x v="59"/>
    </i>
    <i r="1">
      <x v="22"/>
    </i>
    <i r="2">
      <x v="24"/>
    </i>
    <i r="1">
      <x v="24"/>
    </i>
    <i r="2">
      <x/>
    </i>
    <i r="1">
      <x v="25"/>
    </i>
    <i r="2">
      <x v="32"/>
    </i>
    <i r="2">
      <x v="33"/>
    </i>
    <i r="2">
      <x v="56"/>
    </i>
    <i r="1">
      <x v="26"/>
    </i>
    <i r="2">
      <x v="45"/>
    </i>
    <i r="1">
      <x v="27"/>
    </i>
    <i r="2">
      <x v="61"/>
    </i>
    <i r="1">
      <x v="28"/>
    </i>
    <i r="2">
      <x v="2"/>
    </i>
    <i r="1">
      <x v="30"/>
    </i>
    <i r="2">
      <x v="7"/>
    </i>
    <i r="1">
      <x v="31"/>
    </i>
    <i r="2">
      <x v="9"/>
    </i>
    <i r="2">
      <x v="10"/>
    </i>
    <i>
      <x v="1"/>
    </i>
    <i>
      <x v="2"/>
    </i>
    <i r="1">
      <x v="6"/>
    </i>
    <i r="2">
      <x v="31"/>
    </i>
    <i r="1">
      <x v="7"/>
    </i>
    <i r="2">
      <x v="31"/>
    </i>
    <i r="1">
      <x v="10"/>
    </i>
    <i r="2">
      <x v="19"/>
    </i>
    <i r="2">
      <x v="20"/>
    </i>
    <i r="2">
      <x v="57"/>
    </i>
    <i r="1">
      <x v="11"/>
    </i>
    <i r="2">
      <x v="11"/>
    </i>
    <i r="2">
      <x v="40"/>
    </i>
    <i r="1">
      <x v="14"/>
    </i>
    <i r="2">
      <x v="17"/>
    </i>
    <i r="2">
      <x v="48"/>
    </i>
    <i r="2">
      <x v="63"/>
    </i>
    <i r="1">
      <x v="16"/>
    </i>
    <i r="2">
      <x v="60"/>
    </i>
    <i r="1">
      <x v="19"/>
    </i>
    <i r="2">
      <x v="39"/>
    </i>
    <i r="1">
      <x v="20"/>
    </i>
    <i r="2">
      <x v="34"/>
    </i>
    <i r="2">
      <x v="41"/>
    </i>
    <i r="1">
      <x v="23"/>
    </i>
    <i r="2">
      <x v="25"/>
    </i>
    <i r="2">
      <x v="26"/>
    </i>
    <i r="2">
      <x v="49"/>
    </i>
    <i r="2">
      <x v="52"/>
    </i>
    <i r="1">
      <x v="33"/>
    </i>
    <i r="2">
      <x v="30"/>
    </i>
    <i r="2">
      <x v="47"/>
    </i>
    <i>
      <x v="3"/>
    </i>
    <i r="1">
      <x v="2"/>
    </i>
    <i r="2">
      <x v="29"/>
    </i>
    <i r="1">
      <x v="5"/>
    </i>
    <i r="2">
      <x v="18"/>
    </i>
    <i r="1">
      <x v="28"/>
    </i>
    <i r="2">
      <x v="6"/>
    </i>
    <i r="2">
      <x v="28"/>
    </i>
    <i r="1">
      <x v="29"/>
    </i>
    <i r="2">
      <x v="1"/>
    </i>
    <i r="1">
      <x v="32"/>
    </i>
    <i r="2">
      <x v="44"/>
    </i>
    <i>
      <x v="4"/>
    </i>
    <i r="1">
      <x/>
    </i>
    <i r="2">
      <x v="23"/>
    </i>
    <i r="1">
      <x v="2"/>
    </i>
    <i r="2">
      <x v="12"/>
    </i>
    <i r="1">
      <x v="4"/>
    </i>
    <i r="2">
      <x v="3"/>
    </i>
    <i r="2">
      <x v="4"/>
    </i>
    <i r="1">
      <x v="12"/>
    </i>
    <i r="2">
      <x v="21"/>
    </i>
    <i r="1">
      <x v="15"/>
    </i>
    <i r="2">
      <x v="42"/>
    </i>
    <i r="1">
      <x v="28"/>
    </i>
    <i r="2">
      <x v="35"/>
    </i>
    <i r="1">
      <x v="31"/>
    </i>
    <i r="2">
      <x v="8"/>
    </i>
    <i r="2">
      <x v="15"/>
    </i>
    <i>
      <x v="5"/>
    </i>
    <i t="grand">
      <x/>
    </i>
  </rowItems>
  <colItems count="1">
    <i/>
  </colItems>
  <dataFields count="1">
    <dataField name="Sum of Fjárhæð (ISK)" fld="4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4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B9" firstHeaderRow="1" firstDataRow="1" firstDataCol="1"/>
  <pivotFields count="7">
    <pivotField showAll="0" defaultSubtotal="0"/>
    <pivotField axis="axisRow" showAll="0" defaultSubtotal="0">
      <items count="33">
        <item x="26"/>
        <item x="24"/>
        <item x="4"/>
        <item x="20"/>
        <item x="0"/>
        <item x="17"/>
        <item x="30"/>
        <item x="27"/>
        <item x="5"/>
        <item x="18"/>
        <item x="3"/>
        <item x="22"/>
        <item x="6"/>
        <item x="1"/>
        <item x="28"/>
        <item x="21"/>
        <item x="13"/>
        <item x="11"/>
        <item x="31"/>
        <item x="2"/>
        <item x="25"/>
        <item x="19"/>
        <item x="14"/>
        <item x="12"/>
        <item x="23"/>
        <item x="7"/>
        <item x="15"/>
        <item x="8"/>
        <item x="9"/>
        <item x="29"/>
        <item x="10"/>
        <item x="16"/>
        <item m="1" x="32"/>
      </items>
    </pivotField>
    <pivotField axis="axisRow" showAll="0">
      <items count="61">
        <item x="18"/>
        <item x="15"/>
        <item x="11"/>
        <item x="0"/>
        <item x="1"/>
        <item x="29"/>
        <item x="12"/>
        <item x="50"/>
        <item x="16"/>
        <item x="47"/>
        <item x="48"/>
        <item x="57"/>
        <item x="6"/>
        <item x="52"/>
        <item x="41"/>
        <item x="39"/>
        <item x="38"/>
        <item x="27"/>
        <item x="31"/>
        <item x="35"/>
        <item x="9"/>
        <item x="44"/>
        <item x="30"/>
        <item x="23"/>
        <item x="32"/>
        <item x="17"/>
        <item x="14"/>
        <item x="5"/>
        <item x="51"/>
        <item x="45"/>
        <item x="56"/>
        <item x="53"/>
        <item x="3"/>
        <item x="13"/>
        <item x="49"/>
        <item x="19"/>
        <item x="54"/>
        <item x="36"/>
        <item x="22"/>
        <item x="46"/>
        <item x="10"/>
        <item x="8"/>
        <item x="25"/>
        <item x="2"/>
        <item x="24"/>
        <item x="7"/>
        <item x="55"/>
        <item x="20"/>
        <item x="37"/>
        <item x="28"/>
        <item x="33"/>
        <item x="40"/>
        <item x="4"/>
        <item x="43"/>
        <item x="34"/>
        <item x="21"/>
        <item x="42"/>
        <item x="26"/>
        <item m="1" x="59"/>
        <item x="58"/>
        <item t="default"/>
      </items>
    </pivotField>
    <pivotField showAll="0"/>
    <pivotField dataField="1" showAll="0"/>
    <pivotField axis="axisRow" showAll="0">
      <items count="7">
        <item sd="0" x="3"/>
        <item sd="0" x="1"/>
        <item sd="0" x="2"/>
        <item sd="0" x="0"/>
        <item h="1" m="1" x="5"/>
        <item sd="0" x="4"/>
        <item t="default"/>
      </items>
    </pivotField>
    <pivotField showAll="0"/>
  </pivotFields>
  <rowFields count="3">
    <field x="5"/>
    <field x="1"/>
    <field x="2"/>
  </rowFields>
  <rowItems count="6">
    <i>
      <x/>
    </i>
    <i>
      <x v="1"/>
    </i>
    <i>
      <x v="2"/>
    </i>
    <i>
      <x v="3"/>
    </i>
    <i>
      <x v="5"/>
    </i>
    <i t="grand">
      <x/>
    </i>
  </rowItems>
  <colItems count="1">
    <i/>
  </colItems>
  <dataFields count="1">
    <dataField name="Sum of Fjárhæð (ISK)" fld="4" baseField="0" baseItem="0"/>
  </dataFields>
  <chartFormats count="1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78"/>
  <sheetViews>
    <sheetView view="pageLayout" topLeftCell="A13" workbookViewId="0">
      <selection activeCell="A4" sqref="A4"/>
    </sheetView>
  </sheetViews>
  <sheetFormatPr defaultColWidth="11.42578125" defaultRowHeight="15"/>
  <cols>
    <col min="1" max="1" width="16.85546875" bestFit="1" customWidth="1"/>
    <col min="2" max="3" width="24" bestFit="1" customWidth="1"/>
    <col min="4" max="4" width="7.140625" bestFit="1" customWidth="1"/>
  </cols>
  <sheetData>
    <row r="3" spans="1:4">
      <c r="A3" s="57" t="s">
        <v>81</v>
      </c>
      <c r="B3" s="53"/>
      <c r="C3" s="53"/>
      <c r="D3" s="48"/>
    </row>
    <row r="4" spans="1:4">
      <c r="A4" s="57" t="s">
        <v>122</v>
      </c>
      <c r="B4" s="57" t="s">
        <v>118</v>
      </c>
      <c r="C4" s="57" t="s">
        <v>119</v>
      </c>
      <c r="D4" s="48" t="s">
        <v>23</v>
      </c>
    </row>
    <row r="5" spans="1:4">
      <c r="A5" s="47" t="s">
        <v>132</v>
      </c>
      <c r="B5" s="47" t="s">
        <v>46</v>
      </c>
      <c r="C5" s="47" t="s">
        <v>55</v>
      </c>
      <c r="D5" s="49">
        <v>43808</v>
      </c>
    </row>
    <row r="6" spans="1:4">
      <c r="A6" s="50"/>
      <c r="B6" s="47" t="s">
        <v>158</v>
      </c>
      <c r="C6" s="47" t="s">
        <v>159</v>
      </c>
      <c r="D6" s="49">
        <v>2000</v>
      </c>
    </row>
    <row r="7" spans="1:4">
      <c r="A7" s="50"/>
      <c r="B7" s="47" t="s">
        <v>177</v>
      </c>
      <c r="C7" s="47" t="s">
        <v>78</v>
      </c>
      <c r="D7" s="49">
        <v>3615</v>
      </c>
    </row>
    <row r="8" spans="1:4">
      <c r="A8" s="50"/>
      <c r="B8" s="50"/>
      <c r="C8" s="51" t="s">
        <v>77</v>
      </c>
      <c r="D8" s="52">
        <v>1367</v>
      </c>
    </row>
    <row r="9" spans="1:4">
      <c r="A9" s="50"/>
      <c r="B9" s="50"/>
      <c r="C9" s="51" t="s">
        <v>178</v>
      </c>
      <c r="D9" s="52">
        <v>71070</v>
      </c>
    </row>
    <row r="10" spans="1:4">
      <c r="A10" s="50"/>
      <c r="B10" s="47" t="s">
        <v>179</v>
      </c>
      <c r="C10" s="47" t="s">
        <v>180</v>
      </c>
      <c r="D10" s="49">
        <v>5958</v>
      </c>
    </row>
    <row r="11" spans="1:4">
      <c r="A11" s="50"/>
      <c r="B11" s="47" t="s">
        <v>196</v>
      </c>
      <c r="C11" s="47" t="s">
        <v>32</v>
      </c>
      <c r="D11" s="49">
        <v>3235</v>
      </c>
    </row>
    <row r="12" spans="1:4">
      <c r="A12" s="50"/>
      <c r="B12" s="47" t="s">
        <v>147</v>
      </c>
      <c r="C12" s="47" t="s">
        <v>150</v>
      </c>
      <c r="D12" s="49">
        <v>5140</v>
      </c>
    </row>
    <row r="13" spans="1:4">
      <c r="A13" s="50"/>
      <c r="B13" s="50"/>
      <c r="C13" s="51" t="s">
        <v>31</v>
      </c>
      <c r="D13" s="52">
        <v>926</v>
      </c>
    </row>
    <row r="14" spans="1:4">
      <c r="A14" s="50"/>
      <c r="B14" s="50"/>
      <c r="C14" s="51" t="s">
        <v>148</v>
      </c>
      <c r="D14" s="52">
        <v>7855</v>
      </c>
    </row>
    <row r="15" spans="1:4">
      <c r="A15" s="50"/>
      <c r="B15" s="47" t="s">
        <v>184</v>
      </c>
      <c r="C15" s="47" t="s">
        <v>183</v>
      </c>
      <c r="D15" s="49">
        <v>29032</v>
      </c>
    </row>
    <row r="16" spans="1:4">
      <c r="A16" s="50"/>
      <c r="B16" s="50"/>
      <c r="C16" s="51" t="s">
        <v>203</v>
      </c>
      <c r="D16" s="52">
        <v>4046</v>
      </c>
    </row>
    <row r="17" spans="1:4">
      <c r="A17" s="50"/>
      <c r="B17" s="47" t="s">
        <v>139</v>
      </c>
      <c r="C17" s="47" t="s">
        <v>142</v>
      </c>
      <c r="D17" s="49">
        <v>916</v>
      </c>
    </row>
    <row r="18" spans="1:4">
      <c r="A18" s="50"/>
      <c r="B18" s="50"/>
      <c r="C18" s="51" t="s">
        <v>140</v>
      </c>
      <c r="D18" s="52">
        <v>5592</v>
      </c>
    </row>
    <row r="19" spans="1:4">
      <c r="A19" s="50"/>
      <c r="B19" s="50"/>
      <c r="C19" s="51" t="s">
        <v>144</v>
      </c>
      <c r="D19" s="52">
        <v>3621</v>
      </c>
    </row>
    <row r="20" spans="1:4">
      <c r="A20" s="50"/>
      <c r="B20" s="50"/>
      <c r="C20" s="51" t="s">
        <v>146</v>
      </c>
      <c r="D20" s="52">
        <v>1530</v>
      </c>
    </row>
    <row r="21" spans="1:4">
      <c r="A21" s="50"/>
      <c r="B21" s="47" t="s">
        <v>156</v>
      </c>
      <c r="C21" s="47" t="s">
        <v>157</v>
      </c>
      <c r="D21" s="49">
        <v>21527</v>
      </c>
    </row>
    <row r="22" spans="1:4">
      <c r="A22" s="50"/>
      <c r="B22" s="47" t="s">
        <v>185</v>
      </c>
      <c r="C22" s="47" t="s">
        <v>186</v>
      </c>
      <c r="D22" s="49">
        <v>8327</v>
      </c>
    </row>
    <row r="23" spans="1:4">
      <c r="A23" s="50"/>
      <c r="B23" s="47" t="s">
        <v>130</v>
      </c>
      <c r="C23" s="47" t="s">
        <v>131</v>
      </c>
      <c r="D23" s="49">
        <v>2249</v>
      </c>
    </row>
    <row r="24" spans="1:4">
      <c r="A24" s="50"/>
      <c r="B24" s="50"/>
      <c r="C24" s="51" t="s">
        <v>169</v>
      </c>
      <c r="D24" s="52">
        <v>9777</v>
      </c>
    </row>
    <row r="25" spans="1:4">
      <c r="A25" s="50"/>
      <c r="B25" s="50"/>
      <c r="C25" s="51" t="s">
        <v>49</v>
      </c>
      <c r="D25" s="52">
        <v>2124</v>
      </c>
    </row>
    <row r="26" spans="1:4">
      <c r="A26" s="50"/>
      <c r="B26" s="47" t="s">
        <v>66</v>
      </c>
      <c r="C26" s="47" t="s">
        <v>67</v>
      </c>
      <c r="D26" s="49">
        <v>41122</v>
      </c>
    </row>
    <row r="27" spans="1:4">
      <c r="A27" s="50"/>
      <c r="B27" s="47" t="s">
        <v>170</v>
      </c>
      <c r="C27" s="47" t="s">
        <v>171</v>
      </c>
      <c r="D27" s="49">
        <v>9114</v>
      </c>
    </row>
    <row r="28" spans="1:4">
      <c r="A28" s="50"/>
      <c r="B28" s="47" t="s">
        <v>181</v>
      </c>
      <c r="C28" s="47" t="s">
        <v>187</v>
      </c>
      <c r="D28" s="49">
        <v>934</v>
      </c>
    </row>
    <row r="29" spans="1:4">
      <c r="A29" s="50"/>
      <c r="B29" s="47" t="s">
        <v>165</v>
      </c>
      <c r="C29" s="47" t="s">
        <v>168</v>
      </c>
      <c r="D29" s="49">
        <v>3990</v>
      </c>
    </row>
    <row r="30" spans="1:4">
      <c r="A30" s="50"/>
      <c r="B30" s="47" t="s">
        <v>162</v>
      </c>
      <c r="C30" s="47" t="s">
        <v>163</v>
      </c>
      <c r="D30" s="49">
        <v>6418</v>
      </c>
    </row>
    <row r="31" spans="1:4">
      <c r="A31" s="50"/>
      <c r="B31" s="50"/>
      <c r="C31" s="51" t="s">
        <v>164</v>
      </c>
      <c r="D31" s="52">
        <v>-5918</v>
      </c>
    </row>
    <row r="32" spans="1:4">
      <c r="A32" s="47" t="s">
        <v>24</v>
      </c>
      <c r="B32" s="53"/>
      <c r="C32" s="53"/>
      <c r="D32" s="49">
        <v>289375</v>
      </c>
    </row>
    <row r="33" spans="1:4">
      <c r="A33" s="47" t="s">
        <v>19</v>
      </c>
      <c r="B33" s="47" t="s">
        <v>200</v>
      </c>
      <c r="C33" s="47" t="s">
        <v>17</v>
      </c>
      <c r="D33" s="49">
        <v>3929</v>
      </c>
    </row>
    <row r="34" spans="1:4">
      <c r="A34" s="47" t="s">
        <v>0</v>
      </c>
      <c r="B34" s="53"/>
      <c r="C34" s="53"/>
      <c r="D34" s="49">
        <v>3929</v>
      </c>
    </row>
    <row r="35" spans="1:4">
      <c r="A35" s="47" t="s">
        <v>126</v>
      </c>
      <c r="B35" s="47" t="s">
        <v>124</v>
      </c>
      <c r="C35" s="47" t="s">
        <v>125</v>
      </c>
      <c r="D35" s="49">
        <v>3510</v>
      </c>
    </row>
    <row r="36" spans="1:4">
      <c r="A36" s="50"/>
      <c r="B36" s="47" t="s">
        <v>134</v>
      </c>
      <c r="C36" s="47" t="s">
        <v>125</v>
      </c>
      <c r="D36" s="49">
        <v>1552</v>
      </c>
    </row>
    <row r="37" spans="1:4">
      <c r="A37" s="50"/>
      <c r="B37" s="47" t="s">
        <v>33</v>
      </c>
      <c r="C37" s="47" t="s">
        <v>43</v>
      </c>
      <c r="D37" s="49">
        <v>52522</v>
      </c>
    </row>
    <row r="38" spans="1:4">
      <c r="A38" s="50"/>
      <c r="B38" s="50"/>
      <c r="C38" s="51" t="s">
        <v>50</v>
      </c>
      <c r="D38" s="52">
        <v>2678</v>
      </c>
    </row>
    <row r="39" spans="1:4">
      <c r="A39" s="50"/>
      <c r="B39" s="50"/>
      <c r="C39" s="51" t="s">
        <v>34</v>
      </c>
      <c r="D39" s="52">
        <v>5632</v>
      </c>
    </row>
    <row r="40" spans="1:4">
      <c r="A40" s="50"/>
      <c r="B40" s="47" t="s">
        <v>152</v>
      </c>
      <c r="C40" s="47" t="s">
        <v>153</v>
      </c>
      <c r="D40" s="49">
        <v>14029</v>
      </c>
    </row>
    <row r="41" spans="1:4">
      <c r="A41" s="50"/>
      <c r="B41" s="50"/>
      <c r="C41" s="51" t="s">
        <v>51</v>
      </c>
      <c r="D41" s="52">
        <v>2705</v>
      </c>
    </row>
    <row r="42" spans="1:4">
      <c r="A42" s="50"/>
      <c r="B42" s="47" t="s">
        <v>196</v>
      </c>
      <c r="C42" s="47" t="s">
        <v>52</v>
      </c>
      <c r="D42" s="49">
        <v>1190</v>
      </c>
    </row>
    <row r="43" spans="1:4">
      <c r="A43" s="50"/>
      <c r="B43" s="50"/>
      <c r="C43" s="51" t="s">
        <v>35</v>
      </c>
      <c r="D43" s="52">
        <v>896</v>
      </c>
    </row>
    <row r="44" spans="1:4">
      <c r="A44" s="50"/>
      <c r="B44" s="50"/>
      <c r="C44" s="51" t="s">
        <v>197</v>
      </c>
      <c r="D44" s="52">
        <v>13744</v>
      </c>
    </row>
    <row r="45" spans="1:4">
      <c r="A45" s="50"/>
      <c r="B45" s="47" t="s">
        <v>53</v>
      </c>
      <c r="C45" s="47" t="s">
        <v>54</v>
      </c>
      <c r="D45" s="49">
        <v>10040</v>
      </c>
    </row>
    <row r="46" spans="1:4">
      <c r="A46" s="50"/>
      <c r="B46" s="47" t="s">
        <v>128</v>
      </c>
      <c r="C46" s="47" t="s">
        <v>129</v>
      </c>
      <c r="D46" s="49">
        <v>497</v>
      </c>
    </row>
    <row r="47" spans="1:4">
      <c r="A47" s="50"/>
      <c r="B47" s="47" t="s">
        <v>154</v>
      </c>
      <c r="C47" s="47" t="s">
        <v>155</v>
      </c>
      <c r="D47" s="49">
        <v>6638</v>
      </c>
    </row>
    <row r="48" spans="1:4">
      <c r="A48" s="50"/>
      <c r="B48" s="50"/>
      <c r="C48" s="51" t="s">
        <v>202</v>
      </c>
      <c r="D48" s="52">
        <v>50636</v>
      </c>
    </row>
    <row r="49" spans="1:4">
      <c r="A49" s="50"/>
      <c r="B49" s="47" t="s">
        <v>194</v>
      </c>
      <c r="C49" s="47" t="s">
        <v>195</v>
      </c>
      <c r="D49" s="49">
        <v>10516</v>
      </c>
    </row>
    <row r="50" spans="1:4">
      <c r="A50" s="50"/>
      <c r="B50" s="50"/>
      <c r="C50" s="51" t="s">
        <v>30</v>
      </c>
      <c r="D50" s="52">
        <v>3153</v>
      </c>
    </row>
    <row r="51" spans="1:4">
      <c r="A51" s="50"/>
      <c r="B51" s="50"/>
      <c r="C51" s="51" t="s">
        <v>198</v>
      </c>
      <c r="D51" s="52">
        <v>10516</v>
      </c>
    </row>
    <row r="52" spans="1:4">
      <c r="A52" s="50"/>
      <c r="B52" s="50"/>
      <c r="C52" s="51" t="s">
        <v>199</v>
      </c>
      <c r="D52" s="52">
        <v>11316</v>
      </c>
    </row>
    <row r="53" spans="1:4">
      <c r="A53" s="50"/>
      <c r="B53" s="47" t="s">
        <v>200</v>
      </c>
      <c r="C53" s="47" t="s">
        <v>56</v>
      </c>
      <c r="D53" s="49">
        <v>12687</v>
      </c>
    </row>
    <row r="54" spans="1:4">
      <c r="A54" s="50"/>
      <c r="B54" s="50"/>
      <c r="C54" s="51" t="s">
        <v>201</v>
      </c>
      <c r="D54" s="52">
        <v>11649</v>
      </c>
    </row>
    <row r="55" spans="1:4">
      <c r="A55" s="47" t="s">
        <v>25</v>
      </c>
      <c r="B55" s="53"/>
      <c r="C55" s="53"/>
      <c r="D55" s="49">
        <v>226106</v>
      </c>
    </row>
    <row r="56" spans="1:4">
      <c r="A56" s="47" t="s">
        <v>15</v>
      </c>
      <c r="B56" s="47" t="s">
        <v>173</v>
      </c>
      <c r="C56" s="47" t="s">
        <v>3</v>
      </c>
      <c r="D56" s="49">
        <v>3322</v>
      </c>
    </row>
    <row r="57" spans="1:4">
      <c r="A57" s="50"/>
      <c r="B57" s="47" t="s">
        <v>192</v>
      </c>
      <c r="C57" s="47" t="s">
        <v>193</v>
      </c>
      <c r="D57" s="49">
        <v>22377</v>
      </c>
    </row>
    <row r="58" spans="1:4">
      <c r="A58" s="50"/>
      <c r="B58" s="47" t="s">
        <v>181</v>
      </c>
      <c r="C58" s="47" t="s">
        <v>182</v>
      </c>
      <c r="D58" s="49">
        <v>9464</v>
      </c>
    </row>
    <row r="59" spans="1:4">
      <c r="A59" s="50"/>
      <c r="B59" s="50"/>
      <c r="C59" s="51" t="s">
        <v>76</v>
      </c>
      <c r="D59" s="52">
        <v>3660</v>
      </c>
    </row>
    <row r="60" spans="1:4">
      <c r="A60" s="50"/>
      <c r="B60" s="47" t="s">
        <v>188</v>
      </c>
      <c r="C60" s="47" t="s">
        <v>189</v>
      </c>
      <c r="D60" s="49">
        <v>77501</v>
      </c>
    </row>
    <row r="61" spans="1:4">
      <c r="A61" s="50"/>
      <c r="B61" s="47" t="s">
        <v>11</v>
      </c>
      <c r="C61" s="47" t="s">
        <v>13</v>
      </c>
      <c r="D61" s="49">
        <v>23550</v>
      </c>
    </row>
    <row r="62" spans="1:4">
      <c r="A62" s="47" t="s">
        <v>27</v>
      </c>
      <c r="B62" s="53"/>
      <c r="C62" s="53"/>
      <c r="D62" s="49">
        <v>139874</v>
      </c>
    </row>
    <row r="63" spans="1:4">
      <c r="A63" s="47" t="s">
        <v>136</v>
      </c>
      <c r="B63" s="47" t="s">
        <v>41</v>
      </c>
      <c r="C63" s="47" t="s">
        <v>42</v>
      </c>
      <c r="D63" s="49">
        <v>11049</v>
      </c>
    </row>
    <row r="64" spans="1:4">
      <c r="A64" s="50"/>
      <c r="B64" s="47" t="s">
        <v>173</v>
      </c>
      <c r="C64" s="47" t="s">
        <v>175</v>
      </c>
      <c r="D64" s="49">
        <v>20095</v>
      </c>
    </row>
    <row r="65" spans="1:4">
      <c r="A65" s="50"/>
      <c r="B65" s="47" t="s">
        <v>37</v>
      </c>
      <c r="C65" s="47" t="s">
        <v>38</v>
      </c>
      <c r="D65" s="49">
        <v>80210</v>
      </c>
    </row>
    <row r="66" spans="1:4">
      <c r="A66" s="50"/>
      <c r="B66" s="50"/>
      <c r="C66" s="51" t="s">
        <v>39</v>
      </c>
      <c r="D66" s="52">
        <v>-82010</v>
      </c>
    </row>
    <row r="67" spans="1:4">
      <c r="A67" s="50"/>
      <c r="B67" s="47" t="s">
        <v>190</v>
      </c>
      <c r="C67" s="47" t="s">
        <v>191</v>
      </c>
      <c r="D67" s="49">
        <v>44832</v>
      </c>
    </row>
    <row r="68" spans="1:4">
      <c r="A68" s="50"/>
      <c r="B68" s="47" t="s">
        <v>135</v>
      </c>
      <c r="C68" s="47" t="s">
        <v>138</v>
      </c>
      <c r="D68" s="49">
        <v>10999</v>
      </c>
    </row>
    <row r="69" spans="1:4">
      <c r="A69" s="50"/>
      <c r="B69" s="47" t="s">
        <v>181</v>
      </c>
      <c r="C69" s="47" t="s">
        <v>75</v>
      </c>
      <c r="D69" s="49">
        <v>4253</v>
      </c>
    </row>
    <row r="70" spans="1:4">
      <c r="A70" s="50"/>
      <c r="B70" s="47" t="s">
        <v>162</v>
      </c>
      <c r="C70" s="47" t="s">
        <v>40</v>
      </c>
      <c r="D70" s="49">
        <v>19411</v>
      </c>
    </row>
    <row r="71" spans="1:4">
      <c r="A71" s="50"/>
      <c r="B71" s="50"/>
      <c r="C71" s="51" t="s">
        <v>7</v>
      </c>
      <c r="D71" s="52">
        <v>2990</v>
      </c>
    </row>
    <row r="72" spans="1:4">
      <c r="A72" s="47" t="s">
        <v>26</v>
      </c>
      <c r="B72" s="53"/>
      <c r="C72" s="53"/>
      <c r="D72" s="49">
        <v>111829</v>
      </c>
    </row>
    <row r="73" spans="1:4">
      <c r="A73" s="47" t="s">
        <v>61</v>
      </c>
      <c r="B73" s="47" t="s">
        <v>46</v>
      </c>
      <c r="C73" s="47" t="s">
        <v>47</v>
      </c>
      <c r="D73" s="49">
        <v>3317</v>
      </c>
    </row>
    <row r="74" spans="1:4">
      <c r="A74" s="50"/>
      <c r="B74" s="47" t="s">
        <v>44</v>
      </c>
      <c r="C74" s="47" t="s">
        <v>45</v>
      </c>
      <c r="D74" s="49">
        <v>180282</v>
      </c>
    </row>
    <row r="75" spans="1:4">
      <c r="A75" s="47" t="s">
        <v>1</v>
      </c>
      <c r="B75" s="53"/>
      <c r="C75" s="53"/>
      <c r="D75" s="49">
        <v>183599</v>
      </c>
    </row>
    <row r="76" spans="1:4">
      <c r="A76" s="47" t="s">
        <v>204</v>
      </c>
      <c r="B76" s="47" t="s">
        <v>204</v>
      </c>
      <c r="C76" s="47" t="s">
        <v>204</v>
      </c>
      <c r="D76" s="49"/>
    </row>
    <row r="77" spans="1:4">
      <c r="A77" s="47" t="s">
        <v>205</v>
      </c>
      <c r="B77" s="53"/>
      <c r="C77" s="53"/>
      <c r="D77" s="49"/>
    </row>
    <row r="78" spans="1:4">
      <c r="A78" s="54" t="s">
        <v>80</v>
      </c>
      <c r="B78" s="55"/>
      <c r="C78" s="55"/>
      <c r="D78" s="56">
        <v>954712</v>
      </c>
    </row>
  </sheetData>
  <phoneticPr fontId="9" type="noConversion"/>
  <pageMargins left="0.75000000000000011" right="0.75000000000000011" top="1" bottom="1" header="0.5" footer="0.5"/>
  <pageSetup paperSize="10" orientation="landscape" horizontalDpi="4294967292" verticalDpi="4294967292"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3:B110"/>
  <sheetViews>
    <sheetView workbookViewId="0">
      <selection activeCell="A4" sqref="A4"/>
    </sheetView>
  </sheetViews>
  <sheetFormatPr defaultRowHeight="15"/>
  <cols>
    <col min="1" max="1" width="34.140625" customWidth="1"/>
    <col min="2" max="2" width="19.7109375" bestFit="1" customWidth="1"/>
    <col min="3" max="3" width="15.140625" bestFit="1" customWidth="1"/>
  </cols>
  <sheetData>
    <row r="3" spans="1:2">
      <c r="A3" s="65" t="s">
        <v>207</v>
      </c>
      <c r="B3" t="s">
        <v>81</v>
      </c>
    </row>
    <row r="4" spans="1:2">
      <c r="A4" s="66" t="s">
        <v>132</v>
      </c>
      <c r="B4" s="69">
        <v>289375</v>
      </c>
    </row>
    <row r="5" spans="1:2">
      <c r="A5" s="67" t="s">
        <v>46</v>
      </c>
      <c r="B5" s="69">
        <v>43808</v>
      </c>
    </row>
    <row r="6" spans="1:2">
      <c r="A6" s="68" t="s">
        <v>55</v>
      </c>
      <c r="B6" s="69">
        <v>43808</v>
      </c>
    </row>
    <row r="7" spans="1:2">
      <c r="A7" s="67" t="s">
        <v>158</v>
      </c>
      <c r="B7" s="69">
        <v>2000</v>
      </c>
    </row>
    <row r="8" spans="1:2">
      <c r="A8" s="68" t="s">
        <v>159</v>
      </c>
      <c r="B8" s="69">
        <v>2000</v>
      </c>
    </row>
    <row r="9" spans="1:2">
      <c r="A9" s="67" t="s">
        <v>177</v>
      </c>
      <c r="B9" s="69">
        <v>76052</v>
      </c>
    </row>
    <row r="10" spans="1:2">
      <c r="A10" s="68" t="s">
        <v>78</v>
      </c>
      <c r="B10" s="69">
        <v>3615</v>
      </c>
    </row>
    <row r="11" spans="1:2">
      <c r="A11" s="68" t="s">
        <v>77</v>
      </c>
      <c r="B11" s="69">
        <v>1367</v>
      </c>
    </row>
    <row r="12" spans="1:2">
      <c r="A12" s="68" t="s">
        <v>178</v>
      </c>
      <c r="B12" s="69">
        <v>71070</v>
      </c>
    </row>
    <row r="13" spans="1:2">
      <c r="A13" s="67" t="s">
        <v>179</v>
      </c>
      <c r="B13" s="69">
        <v>5958</v>
      </c>
    </row>
    <row r="14" spans="1:2">
      <c r="A14" s="68" t="s">
        <v>180</v>
      </c>
      <c r="B14" s="69">
        <v>5958</v>
      </c>
    </row>
    <row r="15" spans="1:2">
      <c r="A15" s="67" t="s">
        <v>196</v>
      </c>
      <c r="B15" s="69">
        <v>3235</v>
      </c>
    </row>
    <row r="16" spans="1:2">
      <c r="A16" s="68" t="s">
        <v>32</v>
      </c>
      <c r="B16" s="69">
        <v>3235</v>
      </c>
    </row>
    <row r="17" spans="1:2">
      <c r="A17" s="67" t="s">
        <v>147</v>
      </c>
      <c r="B17" s="69">
        <v>13921</v>
      </c>
    </row>
    <row r="18" spans="1:2">
      <c r="A18" s="68" t="s">
        <v>150</v>
      </c>
      <c r="B18" s="69">
        <v>5140</v>
      </c>
    </row>
    <row r="19" spans="1:2">
      <c r="A19" s="68" t="s">
        <v>31</v>
      </c>
      <c r="B19" s="69">
        <v>926</v>
      </c>
    </row>
    <row r="20" spans="1:2">
      <c r="A20" s="68" t="s">
        <v>148</v>
      </c>
      <c r="B20" s="69">
        <v>7855</v>
      </c>
    </row>
    <row r="21" spans="1:2">
      <c r="A21" s="67" t="s">
        <v>184</v>
      </c>
      <c r="B21" s="69">
        <v>33078</v>
      </c>
    </row>
    <row r="22" spans="1:2">
      <c r="A22" s="68" t="s">
        <v>183</v>
      </c>
      <c r="B22" s="69">
        <v>29032</v>
      </c>
    </row>
    <row r="23" spans="1:2">
      <c r="A23" s="68" t="s">
        <v>203</v>
      </c>
      <c r="B23" s="69">
        <v>4046</v>
      </c>
    </row>
    <row r="24" spans="1:2">
      <c r="A24" s="67" t="s">
        <v>139</v>
      </c>
      <c r="B24" s="69">
        <v>11659</v>
      </c>
    </row>
    <row r="25" spans="1:2">
      <c r="A25" s="68" t="s">
        <v>142</v>
      </c>
      <c r="B25" s="69">
        <v>916</v>
      </c>
    </row>
    <row r="26" spans="1:2">
      <c r="A26" s="68" t="s">
        <v>140</v>
      </c>
      <c r="B26" s="69">
        <v>5592</v>
      </c>
    </row>
    <row r="27" spans="1:2">
      <c r="A27" s="68" t="s">
        <v>144</v>
      </c>
      <c r="B27" s="69">
        <v>3621</v>
      </c>
    </row>
    <row r="28" spans="1:2">
      <c r="A28" s="68" t="s">
        <v>146</v>
      </c>
      <c r="B28" s="69">
        <v>1530</v>
      </c>
    </row>
    <row r="29" spans="1:2">
      <c r="A29" s="67" t="s">
        <v>156</v>
      </c>
      <c r="B29" s="69">
        <v>21527</v>
      </c>
    </row>
    <row r="30" spans="1:2">
      <c r="A30" s="68" t="s">
        <v>157</v>
      </c>
      <c r="B30" s="69">
        <v>21527</v>
      </c>
    </row>
    <row r="31" spans="1:2">
      <c r="A31" s="67" t="s">
        <v>185</v>
      </c>
      <c r="B31" s="69">
        <v>8327</v>
      </c>
    </row>
    <row r="32" spans="1:2">
      <c r="A32" s="68" t="s">
        <v>186</v>
      </c>
      <c r="B32" s="69">
        <v>8327</v>
      </c>
    </row>
    <row r="33" spans="1:2">
      <c r="A33" s="67" t="s">
        <v>130</v>
      </c>
      <c r="B33" s="69">
        <v>14150</v>
      </c>
    </row>
    <row r="34" spans="1:2">
      <c r="A34" s="68" t="s">
        <v>131</v>
      </c>
      <c r="B34" s="69">
        <v>2249</v>
      </c>
    </row>
    <row r="35" spans="1:2">
      <c r="A35" s="68" t="s">
        <v>169</v>
      </c>
      <c r="B35" s="69">
        <v>9777</v>
      </c>
    </row>
    <row r="36" spans="1:2">
      <c r="A36" s="68" t="s">
        <v>49</v>
      </c>
      <c r="B36" s="69">
        <v>2124</v>
      </c>
    </row>
    <row r="37" spans="1:2">
      <c r="A37" s="67" t="s">
        <v>66</v>
      </c>
      <c r="B37" s="69">
        <v>41122</v>
      </c>
    </row>
    <row r="38" spans="1:2">
      <c r="A38" s="68" t="s">
        <v>67</v>
      </c>
      <c r="B38" s="69">
        <v>41122</v>
      </c>
    </row>
    <row r="39" spans="1:2">
      <c r="A39" s="67" t="s">
        <v>170</v>
      </c>
      <c r="B39" s="69">
        <v>9114</v>
      </c>
    </row>
    <row r="40" spans="1:2">
      <c r="A40" s="68" t="s">
        <v>171</v>
      </c>
      <c r="B40" s="69">
        <v>9114</v>
      </c>
    </row>
    <row r="41" spans="1:2">
      <c r="A41" s="67" t="s">
        <v>181</v>
      </c>
      <c r="B41" s="69">
        <v>934</v>
      </c>
    </row>
    <row r="42" spans="1:2">
      <c r="A42" s="68" t="s">
        <v>187</v>
      </c>
      <c r="B42" s="69">
        <v>934</v>
      </c>
    </row>
    <row r="43" spans="1:2">
      <c r="A43" s="67" t="s">
        <v>165</v>
      </c>
      <c r="B43" s="69">
        <v>3990</v>
      </c>
    </row>
    <row r="44" spans="1:2">
      <c r="A44" s="68" t="s">
        <v>168</v>
      </c>
      <c r="B44" s="69">
        <v>3990</v>
      </c>
    </row>
    <row r="45" spans="1:2">
      <c r="A45" s="67" t="s">
        <v>162</v>
      </c>
      <c r="B45" s="69">
        <v>500</v>
      </c>
    </row>
    <row r="46" spans="1:2">
      <c r="A46" s="68" t="s">
        <v>163</v>
      </c>
      <c r="B46" s="69">
        <v>6418</v>
      </c>
    </row>
    <row r="47" spans="1:2">
      <c r="A47" s="68" t="s">
        <v>164</v>
      </c>
      <c r="B47" s="69">
        <v>-5918</v>
      </c>
    </row>
    <row r="48" spans="1:2">
      <c r="A48" s="66" t="s">
        <v>19</v>
      </c>
      <c r="B48" s="69">
        <v>3929</v>
      </c>
    </row>
    <row r="49" spans="1:2">
      <c r="A49" s="66" t="s">
        <v>126</v>
      </c>
      <c r="B49" s="69">
        <v>226106</v>
      </c>
    </row>
    <row r="50" spans="1:2">
      <c r="A50" s="67" t="s">
        <v>124</v>
      </c>
      <c r="B50" s="69">
        <v>3510</v>
      </c>
    </row>
    <row r="51" spans="1:2">
      <c r="A51" s="68" t="s">
        <v>125</v>
      </c>
      <c r="B51" s="69">
        <v>3510</v>
      </c>
    </row>
    <row r="52" spans="1:2">
      <c r="A52" s="67" t="s">
        <v>134</v>
      </c>
      <c r="B52" s="69">
        <v>1552</v>
      </c>
    </row>
    <row r="53" spans="1:2">
      <c r="A53" s="68" t="s">
        <v>125</v>
      </c>
      <c r="B53" s="69">
        <v>1552</v>
      </c>
    </row>
    <row r="54" spans="1:2">
      <c r="A54" s="67" t="s">
        <v>33</v>
      </c>
      <c r="B54" s="69">
        <v>60832</v>
      </c>
    </row>
    <row r="55" spans="1:2">
      <c r="A55" s="68" t="s">
        <v>43</v>
      </c>
      <c r="B55" s="69">
        <v>52522</v>
      </c>
    </row>
    <row r="56" spans="1:2">
      <c r="A56" s="68" t="s">
        <v>50</v>
      </c>
      <c r="B56" s="69">
        <v>2678</v>
      </c>
    </row>
    <row r="57" spans="1:2">
      <c r="A57" s="68" t="s">
        <v>34</v>
      </c>
      <c r="B57" s="69">
        <v>5632</v>
      </c>
    </row>
    <row r="58" spans="1:2">
      <c r="A58" s="67" t="s">
        <v>152</v>
      </c>
      <c r="B58" s="69">
        <v>16734</v>
      </c>
    </row>
    <row r="59" spans="1:2">
      <c r="A59" s="68" t="s">
        <v>153</v>
      </c>
      <c r="B59" s="69">
        <v>14029</v>
      </c>
    </row>
    <row r="60" spans="1:2">
      <c r="A60" s="68" t="s">
        <v>51</v>
      </c>
      <c r="B60" s="69">
        <v>2705</v>
      </c>
    </row>
    <row r="61" spans="1:2">
      <c r="A61" s="67" t="s">
        <v>196</v>
      </c>
      <c r="B61" s="69">
        <v>15830</v>
      </c>
    </row>
    <row r="62" spans="1:2">
      <c r="A62" s="68" t="s">
        <v>52</v>
      </c>
      <c r="B62" s="69">
        <v>1190</v>
      </c>
    </row>
    <row r="63" spans="1:2">
      <c r="A63" s="68" t="s">
        <v>35</v>
      </c>
      <c r="B63" s="69">
        <v>896</v>
      </c>
    </row>
    <row r="64" spans="1:2">
      <c r="A64" s="68" t="s">
        <v>197</v>
      </c>
      <c r="B64" s="69">
        <v>13744</v>
      </c>
    </row>
    <row r="65" spans="1:2">
      <c r="A65" s="67" t="s">
        <v>53</v>
      </c>
      <c r="B65" s="69">
        <v>10040</v>
      </c>
    </row>
    <row r="66" spans="1:2">
      <c r="A66" s="68" t="s">
        <v>54</v>
      </c>
      <c r="B66" s="69">
        <v>10040</v>
      </c>
    </row>
    <row r="67" spans="1:2">
      <c r="A67" s="67" t="s">
        <v>128</v>
      </c>
      <c r="B67" s="69">
        <v>497</v>
      </c>
    </row>
    <row r="68" spans="1:2">
      <c r="A68" s="68" t="s">
        <v>129</v>
      </c>
      <c r="B68" s="69">
        <v>497</v>
      </c>
    </row>
    <row r="69" spans="1:2">
      <c r="A69" s="67" t="s">
        <v>154</v>
      </c>
      <c r="B69" s="69">
        <v>57274</v>
      </c>
    </row>
    <row r="70" spans="1:2">
      <c r="A70" s="68" t="s">
        <v>155</v>
      </c>
      <c r="B70" s="69">
        <v>6638</v>
      </c>
    </row>
    <row r="71" spans="1:2">
      <c r="A71" s="68" t="s">
        <v>202</v>
      </c>
      <c r="B71" s="69">
        <v>50636</v>
      </c>
    </row>
    <row r="72" spans="1:2">
      <c r="A72" s="67" t="s">
        <v>194</v>
      </c>
      <c r="B72" s="69">
        <v>35501</v>
      </c>
    </row>
    <row r="73" spans="1:2">
      <c r="A73" s="68" t="s">
        <v>195</v>
      </c>
      <c r="B73" s="69">
        <v>10516</v>
      </c>
    </row>
    <row r="74" spans="1:2">
      <c r="A74" s="68" t="s">
        <v>30</v>
      </c>
      <c r="B74" s="69">
        <v>3153</v>
      </c>
    </row>
    <row r="75" spans="1:2">
      <c r="A75" s="68" t="s">
        <v>198</v>
      </c>
      <c r="B75" s="69">
        <v>10516</v>
      </c>
    </row>
    <row r="76" spans="1:2">
      <c r="A76" s="68" t="s">
        <v>199</v>
      </c>
      <c r="B76" s="69">
        <v>11316</v>
      </c>
    </row>
    <row r="77" spans="1:2">
      <c r="A77" s="67" t="s">
        <v>200</v>
      </c>
      <c r="B77" s="69">
        <v>24336</v>
      </c>
    </row>
    <row r="78" spans="1:2">
      <c r="A78" s="68" t="s">
        <v>56</v>
      </c>
      <c r="B78" s="69">
        <v>12687</v>
      </c>
    </row>
    <row r="79" spans="1:2">
      <c r="A79" s="68" t="s">
        <v>201</v>
      </c>
      <c r="B79" s="69">
        <v>11649</v>
      </c>
    </row>
    <row r="80" spans="1:2">
      <c r="A80" s="66" t="s">
        <v>15</v>
      </c>
      <c r="B80" s="69">
        <v>139874</v>
      </c>
    </row>
    <row r="81" spans="1:2">
      <c r="A81" s="67" t="s">
        <v>173</v>
      </c>
      <c r="B81" s="69">
        <v>3322</v>
      </c>
    </row>
    <row r="82" spans="1:2">
      <c r="A82" s="68" t="s">
        <v>3</v>
      </c>
      <c r="B82" s="69">
        <v>3322</v>
      </c>
    </row>
    <row r="83" spans="1:2">
      <c r="A83" s="67" t="s">
        <v>192</v>
      </c>
      <c r="B83" s="69">
        <v>22377</v>
      </c>
    </row>
    <row r="84" spans="1:2">
      <c r="A84" s="68" t="s">
        <v>193</v>
      </c>
      <c r="B84" s="69">
        <v>22377</v>
      </c>
    </row>
    <row r="85" spans="1:2">
      <c r="A85" s="67" t="s">
        <v>181</v>
      </c>
      <c r="B85" s="69">
        <v>13124</v>
      </c>
    </row>
    <row r="86" spans="1:2">
      <c r="A86" s="68" t="s">
        <v>182</v>
      </c>
      <c r="B86" s="69">
        <v>9464</v>
      </c>
    </row>
    <row r="87" spans="1:2">
      <c r="A87" s="68" t="s">
        <v>76</v>
      </c>
      <c r="B87" s="69">
        <v>3660</v>
      </c>
    </row>
    <row r="88" spans="1:2">
      <c r="A88" s="67" t="s">
        <v>188</v>
      </c>
      <c r="B88" s="69">
        <v>77501</v>
      </c>
    </row>
    <row r="89" spans="1:2">
      <c r="A89" s="68" t="s">
        <v>189</v>
      </c>
      <c r="B89" s="69">
        <v>77501</v>
      </c>
    </row>
    <row r="90" spans="1:2">
      <c r="A90" s="67" t="s">
        <v>11</v>
      </c>
      <c r="B90" s="69">
        <v>23550</v>
      </c>
    </row>
    <row r="91" spans="1:2">
      <c r="A91" s="68" t="s">
        <v>13</v>
      </c>
      <c r="B91" s="69">
        <v>23550</v>
      </c>
    </row>
    <row r="92" spans="1:2">
      <c r="A92" s="66" t="s">
        <v>136</v>
      </c>
      <c r="B92" s="69">
        <v>111829</v>
      </c>
    </row>
    <row r="93" spans="1:2">
      <c r="A93" s="67" t="s">
        <v>41</v>
      </c>
      <c r="B93" s="69">
        <v>11049</v>
      </c>
    </row>
    <row r="94" spans="1:2">
      <c r="A94" s="68" t="s">
        <v>42</v>
      </c>
      <c r="B94" s="69">
        <v>11049</v>
      </c>
    </row>
    <row r="95" spans="1:2">
      <c r="A95" s="67" t="s">
        <v>173</v>
      </c>
      <c r="B95" s="69">
        <v>20095</v>
      </c>
    </row>
    <row r="96" spans="1:2">
      <c r="A96" s="68" t="s">
        <v>175</v>
      </c>
      <c r="B96" s="69">
        <v>20095</v>
      </c>
    </row>
    <row r="97" spans="1:2">
      <c r="A97" s="67" t="s">
        <v>37</v>
      </c>
      <c r="B97" s="69">
        <v>-1800</v>
      </c>
    </row>
    <row r="98" spans="1:2">
      <c r="A98" s="68" t="s">
        <v>38</v>
      </c>
      <c r="B98" s="69">
        <v>80210</v>
      </c>
    </row>
    <row r="99" spans="1:2">
      <c r="A99" s="68" t="s">
        <v>39</v>
      </c>
      <c r="B99" s="69">
        <v>-82010</v>
      </c>
    </row>
    <row r="100" spans="1:2">
      <c r="A100" s="67" t="s">
        <v>190</v>
      </c>
      <c r="B100" s="69">
        <v>44832</v>
      </c>
    </row>
    <row r="101" spans="1:2">
      <c r="A101" s="68" t="s">
        <v>191</v>
      </c>
      <c r="B101" s="69">
        <v>44832</v>
      </c>
    </row>
    <row r="102" spans="1:2">
      <c r="A102" s="67" t="s">
        <v>135</v>
      </c>
      <c r="B102" s="69">
        <v>10999</v>
      </c>
    </row>
    <row r="103" spans="1:2">
      <c r="A103" s="68" t="s">
        <v>138</v>
      </c>
      <c r="B103" s="69">
        <v>10999</v>
      </c>
    </row>
    <row r="104" spans="1:2">
      <c r="A104" s="67" t="s">
        <v>181</v>
      </c>
      <c r="B104" s="69">
        <v>4253</v>
      </c>
    </row>
    <row r="105" spans="1:2">
      <c r="A105" s="68" t="s">
        <v>75</v>
      </c>
      <c r="B105" s="69">
        <v>4253</v>
      </c>
    </row>
    <row r="106" spans="1:2">
      <c r="A106" s="67" t="s">
        <v>162</v>
      </c>
      <c r="B106" s="69">
        <v>22401</v>
      </c>
    </row>
    <row r="107" spans="1:2">
      <c r="A107" s="68" t="s">
        <v>40</v>
      </c>
      <c r="B107" s="69">
        <v>19411</v>
      </c>
    </row>
    <row r="108" spans="1:2">
      <c r="A108" s="68" t="s">
        <v>7</v>
      </c>
      <c r="B108" s="69">
        <v>2990</v>
      </c>
    </row>
    <row r="109" spans="1:2">
      <c r="A109" s="66" t="s">
        <v>61</v>
      </c>
      <c r="B109" s="69">
        <v>183599</v>
      </c>
    </row>
    <row r="110" spans="1:2">
      <c r="A110" s="66" t="s">
        <v>80</v>
      </c>
      <c r="B110" s="69">
        <v>954712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0"/>
  <sheetViews>
    <sheetView workbookViewId="0">
      <selection activeCell="D70" sqref="D70"/>
    </sheetView>
  </sheetViews>
  <sheetFormatPr defaultColWidth="7.7109375" defaultRowHeight="15"/>
  <cols>
    <col min="1" max="1" width="11" style="61" bestFit="1" customWidth="1"/>
    <col min="2" max="2" width="15.140625" bestFit="1" customWidth="1"/>
    <col min="3" max="3" width="23.42578125" bestFit="1" customWidth="1"/>
    <col min="4" max="4" width="17" style="4" bestFit="1" customWidth="1"/>
    <col min="5" max="5" width="15.140625" bestFit="1" customWidth="1"/>
    <col min="6" max="6" width="17" bestFit="1" customWidth="1"/>
    <col min="7" max="7" width="57.42578125" bestFit="1" customWidth="1"/>
    <col min="8" max="8" width="23.28515625" customWidth="1"/>
    <col min="9" max="9" width="19.140625" bestFit="1" customWidth="1"/>
    <col min="10" max="11" width="12.85546875" bestFit="1" customWidth="1"/>
  </cols>
  <sheetData>
    <row r="1" spans="1:11">
      <c r="A1" s="58"/>
      <c r="B1" s="7"/>
      <c r="C1" s="7"/>
      <c r="D1" s="8" t="s">
        <v>58</v>
      </c>
      <c r="E1" s="7" t="s">
        <v>59</v>
      </c>
      <c r="F1" s="16" t="s">
        <v>60</v>
      </c>
      <c r="G1" s="7" t="s">
        <v>69</v>
      </c>
      <c r="H1" s="7"/>
      <c r="I1" s="7"/>
      <c r="J1" s="7" t="s">
        <v>68</v>
      </c>
      <c r="K1" s="7"/>
    </row>
    <row r="2" spans="1:11" ht="27" thickBot="1">
      <c r="A2" s="59" t="s">
        <v>43</v>
      </c>
      <c r="B2" s="7"/>
      <c r="C2" s="11"/>
      <c r="D2" s="8">
        <f>SUM(E4:E100)</f>
        <v>954712</v>
      </c>
      <c r="E2" s="7" t="s">
        <v>22</v>
      </c>
      <c r="F2" s="17">
        <f>D2</f>
        <v>954712</v>
      </c>
      <c r="G2" s="8">
        <f>F2+J2</f>
        <v>1244637</v>
      </c>
      <c r="H2" s="7" t="s">
        <v>4</v>
      </c>
      <c r="I2" s="7" t="s">
        <v>63</v>
      </c>
      <c r="J2" s="7">
        <f>SUM(J4:J99)</f>
        <v>289925</v>
      </c>
      <c r="K2" s="7"/>
    </row>
    <row r="3" spans="1:11">
      <c r="A3" s="60" t="s">
        <v>117</v>
      </c>
      <c r="B3" s="9" t="s">
        <v>118</v>
      </c>
      <c r="C3" s="9" t="s">
        <v>119</v>
      </c>
      <c r="D3" s="10" t="s">
        <v>120</v>
      </c>
      <c r="E3" s="9" t="s">
        <v>160</v>
      </c>
      <c r="F3" s="9" t="s">
        <v>122</v>
      </c>
      <c r="G3" s="9" t="s">
        <v>123</v>
      </c>
      <c r="H3" s="9" t="s">
        <v>72</v>
      </c>
      <c r="I3" s="9" t="s">
        <v>72</v>
      </c>
      <c r="J3" s="9" t="s">
        <v>121</v>
      </c>
      <c r="K3" s="9" t="s">
        <v>71</v>
      </c>
    </row>
    <row r="4" spans="1:11">
      <c r="A4" s="61">
        <v>40585</v>
      </c>
      <c r="B4" t="s">
        <v>37</v>
      </c>
      <c r="C4" t="s">
        <v>38</v>
      </c>
      <c r="D4" s="4">
        <v>80210</v>
      </c>
      <c r="E4" s="18">
        <v>80210</v>
      </c>
      <c r="F4" t="s">
        <v>136</v>
      </c>
      <c r="I4" t="s">
        <v>62</v>
      </c>
      <c r="J4">
        <v>54289</v>
      </c>
      <c r="K4">
        <v>59111011</v>
      </c>
    </row>
    <row r="5" spans="1:11">
      <c r="A5" s="62">
        <v>40585</v>
      </c>
      <c r="B5" s="5" t="s">
        <v>37</v>
      </c>
      <c r="C5" s="5" t="s">
        <v>39</v>
      </c>
      <c r="D5" s="6">
        <v>-80210</v>
      </c>
      <c r="E5" s="19">
        <v>-82010</v>
      </c>
      <c r="F5" s="5" t="s">
        <v>136</v>
      </c>
      <c r="I5" t="s">
        <v>64</v>
      </c>
      <c r="J5">
        <v>87828</v>
      </c>
      <c r="K5">
        <v>59113159</v>
      </c>
    </row>
    <row r="6" spans="1:11">
      <c r="A6" s="61">
        <v>40585</v>
      </c>
      <c r="B6" t="s">
        <v>196</v>
      </c>
      <c r="C6" t="s">
        <v>35</v>
      </c>
      <c r="D6" s="4">
        <v>896</v>
      </c>
      <c r="E6" s="18">
        <v>896</v>
      </c>
      <c r="F6" t="s">
        <v>126</v>
      </c>
      <c r="H6" t="s">
        <v>5</v>
      </c>
      <c r="I6" t="s">
        <v>65</v>
      </c>
      <c r="J6">
        <v>75655</v>
      </c>
      <c r="K6">
        <v>59112654</v>
      </c>
    </row>
    <row r="7" spans="1:11">
      <c r="A7" s="61">
        <v>40585</v>
      </c>
      <c r="B7" t="s">
        <v>154</v>
      </c>
      <c r="C7" t="s">
        <v>155</v>
      </c>
      <c r="D7" s="4">
        <v>6638</v>
      </c>
      <c r="E7" s="18">
        <v>6638</v>
      </c>
      <c r="F7" t="s">
        <v>126</v>
      </c>
      <c r="I7" t="s">
        <v>73</v>
      </c>
      <c r="J7">
        <v>30322</v>
      </c>
      <c r="K7">
        <v>59111855</v>
      </c>
    </row>
    <row r="8" spans="1:11">
      <c r="A8" s="61">
        <v>40590</v>
      </c>
      <c r="B8" t="s">
        <v>33</v>
      </c>
      <c r="C8" t="s">
        <v>34</v>
      </c>
      <c r="D8" s="4">
        <v>5632</v>
      </c>
      <c r="E8" s="18">
        <v>5632</v>
      </c>
      <c r="F8" t="s">
        <v>126</v>
      </c>
      <c r="I8" s="5" t="s">
        <v>74</v>
      </c>
      <c r="J8" s="5">
        <f>-E50</f>
        <v>-1552</v>
      </c>
      <c r="K8" s="5">
        <v>59111855</v>
      </c>
    </row>
    <row r="9" spans="1:11">
      <c r="A9" s="61">
        <v>40602</v>
      </c>
      <c r="B9" t="s">
        <v>173</v>
      </c>
      <c r="C9" t="s">
        <v>3</v>
      </c>
      <c r="D9" s="4">
        <v>29</v>
      </c>
      <c r="E9" s="18">
        <v>3322</v>
      </c>
      <c r="F9" t="s">
        <v>15</v>
      </c>
      <c r="I9" t="s">
        <v>181</v>
      </c>
      <c r="J9">
        <v>23688</v>
      </c>
      <c r="K9">
        <v>59111855</v>
      </c>
    </row>
    <row r="10" spans="1:11">
      <c r="A10" s="61">
        <v>40602</v>
      </c>
      <c r="B10" t="s">
        <v>173</v>
      </c>
      <c r="C10" t="s">
        <v>175</v>
      </c>
      <c r="D10" s="4">
        <v>175.5</v>
      </c>
      <c r="E10" s="18">
        <v>20095</v>
      </c>
      <c r="F10" t="s">
        <v>136</v>
      </c>
      <c r="G10" t="s">
        <v>176</v>
      </c>
      <c r="I10" s="5" t="s">
        <v>74</v>
      </c>
      <c r="J10" s="5">
        <v>-7913</v>
      </c>
      <c r="K10" s="5">
        <v>59111855</v>
      </c>
    </row>
    <row r="11" spans="1:11">
      <c r="A11" s="61">
        <v>40602</v>
      </c>
      <c r="B11" t="s">
        <v>177</v>
      </c>
      <c r="C11" t="s">
        <v>77</v>
      </c>
      <c r="D11" s="4">
        <v>12.38</v>
      </c>
      <c r="E11" s="18">
        <v>1367</v>
      </c>
      <c r="F11" t="s">
        <v>132</v>
      </c>
      <c r="I11" t="s">
        <v>79</v>
      </c>
      <c r="J11">
        <v>27608</v>
      </c>
      <c r="K11">
        <v>59112237</v>
      </c>
    </row>
    <row r="12" spans="1:11">
      <c r="A12" s="61">
        <v>40602</v>
      </c>
      <c r="B12" t="s">
        <v>177</v>
      </c>
      <c r="C12" t="s">
        <v>78</v>
      </c>
      <c r="D12" s="4">
        <v>35.5</v>
      </c>
      <c r="E12" s="18">
        <v>3615</v>
      </c>
      <c r="F12" t="s">
        <v>132</v>
      </c>
    </row>
    <row r="13" spans="1:11">
      <c r="A13" s="61">
        <v>40602</v>
      </c>
      <c r="B13" t="s">
        <v>190</v>
      </c>
      <c r="C13" t="s">
        <v>191</v>
      </c>
      <c r="D13" s="4">
        <v>378</v>
      </c>
      <c r="E13" s="18">
        <v>44832</v>
      </c>
      <c r="F13" t="s">
        <v>136</v>
      </c>
    </row>
    <row r="14" spans="1:11">
      <c r="A14" s="61">
        <v>40602</v>
      </c>
      <c r="B14" t="s">
        <v>66</v>
      </c>
      <c r="C14" t="s">
        <v>67</v>
      </c>
      <c r="D14" s="4">
        <f>2*79.95</f>
        <v>159.9</v>
      </c>
      <c r="E14" s="18">
        <v>20862</v>
      </c>
      <c r="F14" t="s">
        <v>132</v>
      </c>
      <c r="G14" t="s">
        <v>70</v>
      </c>
    </row>
    <row r="15" spans="1:11">
      <c r="A15" s="61">
        <v>40602</v>
      </c>
      <c r="B15" t="s">
        <v>181</v>
      </c>
      <c r="C15" t="s">
        <v>187</v>
      </c>
      <c r="D15" s="4">
        <v>7.9</v>
      </c>
      <c r="E15" s="18">
        <v>934</v>
      </c>
      <c r="F15" t="s">
        <v>132</v>
      </c>
    </row>
    <row r="16" spans="1:11">
      <c r="A16" s="61">
        <v>40602</v>
      </c>
      <c r="B16" t="s">
        <v>181</v>
      </c>
      <c r="C16" t="s">
        <v>182</v>
      </c>
      <c r="D16" s="4">
        <v>79.8</v>
      </c>
      <c r="E16" s="18">
        <v>9464</v>
      </c>
      <c r="F16" t="s">
        <v>29</v>
      </c>
    </row>
    <row r="17" spans="1:7">
      <c r="A17" s="61">
        <v>40602</v>
      </c>
      <c r="B17" t="s">
        <v>181</v>
      </c>
      <c r="C17" t="s">
        <v>75</v>
      </c>
      <c r="D17" s="4">
        <v>35.9</v>
      </c>
      <c r="E17" s="18">
        <v>4253</v>
      </c>
      <c r="F17" t="s">
        <v>136</v>
      </c>
    </row>
    <row r="18" spans="1:7">
      <c r="A18" s="61">
        <v>40602</v>
      </c>
      <c r="B18" t="s">
        <v>181</v>
      </c>
      <c r="C18" t="s">
        <v>76</v>
      </c>
      <c r="D18" s="4">
        <f>66.8-D17</f>
        <v>30.9</v>
      </c>
      <c r="E18" s="18">
        <f>7913-E17</f>
        <v>3660</v>
      </c>
      <c r="F18" t="s">
        <v>2</v>
      </c>
    </row>
    <row r="19" spans="1:7">
      <c r="A19" s="61">
        <v>40602</v>
      </c>
      <c r="B19" t="s">
        <v>188</v>
      </c>
      <c r="C19" t="s">
        <v>189</v>
      </c>
      <c r="D19" s="4">
        <v>670</v>
      </c>
      <c r="E19" s="18">
        <v>77501</v>
      </c>
      <c r="F19" t="s">
        <v>15</v>
      </c>
    </row>
    <row r="20" spans="1:7">
      <c r="A20" s="61">
        <v>40604</v>
      </c>
      <c r="B20" t="s">
        <v>162</v>
      </c>
      <c r="C20" t="s">
        <v>40</v>
      </c>
      <c r="D20" s="4">
        <v>19411</v>
      </c>
      <c r="E20" s="18">
        <v>19411</v>
      </c>
      <c r="F20" t="s">
        <v>136</v>
      </c>
    </row>
    <row r="21" spans="1:7">
      <c r="A21" s="61">
        <v>40605</v>
      </c>
      <c r="B21" t="s">
        <v>184</v>
      </c>
      <c r="C21" t="s">
        <v>183</v>
      </c>
      <c r="D21" s="4">
        <v>29032</v>
      </c>
      <c r="E21" s="18">
        <v>29032</v>
      </c>
      <c r="F21" t="s">
        <v>132</v>
      </c>
    </row>
    <row r="22" spans="1:7">
      <c r="A22" s="61">
        <v>40605</v>
      </c>
      <c r="B22" t="s">
        <v>185</v>
      </c>
      <c r="C22" t="s">
        <v>186</v>
      </c>
      <c r="D22" s="4">
        <v>8327</v>
      </c>
      <c r="E22" s="18">
        <v>8327</v>
      </c>
      <c r="F22" t="s">
        <v>132</v>
      </c>
    </row>
    <row r="23" spans="1:7">
      <c r="A23" s="61">
        <v>40611</v>
      </c>
      <c r="B23" t="s">
        <v>147</v>
      </c>
      <c r="C23" t="s">
        <v>150</v>
      </c>
      <c r="D23" s="4">
        <v>5140</v>
      </c>
      <c r="E23" s="18">
        <v>5140</v>
      </c>
      <c r="F23" t="s">
        <v>132</v>
      </c>
      <c r="G23" t="s">
        <v>151</v>
      </c>
    </row>
    <row r="24" spans="1:7">
      <c r="A24" s="61">
        <v>40623</v>
      </c>
      <c r="B24" t="s">
        <v>194</v>
      </c>
      <c r="C24" t="s">
        <v>199</v>
      </c>
      <c r="D24" s="4">
        <v>11316</v>
      </c>
      <c r="E24" s="18">
        <v>11316</v>
      </c>
      <c r="F24" t="s">
        <v>126</v>
      </c>
    </row>
    <row r="25" spans="1:7">
      <c r="A25" s="61">
        <v>40624</v>
      </c>
      <c r="B25" t="s">
        <v>170</v>
      </c>
      <c r="C25" t="s">
        <v>171</v>
      </c>
      <c r="D25" s="4">
        <v>9114</v>
      </c>
      <c r="E25" s="18">
        <v>9114</v>
      </c>
      <c r="F25" t="s">
        <v>132</v>
      </c>
      <c r="G25" t="s">
        <v>172</v>
      </c>
    </row>
    <row r="26" spans="1:7">
      <c r="A26" s="61">
        <v>40625</v>
      </c>
      <c r="B26" t="s">
        <v>154</v>
      </c>
      <c r="C26" t="s">
        <v>202</v>
      </c>
      <c r="D26" s="4">
        <v>50636</v>
      </c>
      <c r="E26" s="18">
        <v>50636</v>
      </c>
      <c r="F26" t="s">
        <v>126</v>
      </c>
    </row>
    <row r="27" spans="1:7">
      <c r="A27" s="61">
        <v>40625</v>
      </c>
      <c r="B27" t="s">
        <v>194</v>
      </c>
      <c r="C27" t="s">
        <v>195</v>
      </c>
      <c r="D27" s="4">
        <v>10516</v>
      </c>
      <c r="E27" s="18">
        <v>10516</v>
      </c>
      <c r="F27" t="s">
        <v>126</v>
      </c>
    </row>
    <row r="28" spans="1:7">
      <c r="A28" s="61">
        <v>40625</v>
      </c>
      <c r="B28" t="s">
        <v>194</v>
      </c>
      <c r="C28" t="s">
        <v>198</v>
      </c>
      <c r="D28" s="4">
        <v>10516</v>
      </c>
      <c r="E28" s="18">
        <v>10516</v>
      </c>
      <c r="F28" t="s">
        <v>126</v>
      </c>
    </row>
    <row r="29" spans="1:7">
      <c r="A29" s="61">
        <v>40625</v>
      </c>
      <c r="B29" t="s">
        <v>200</v>
      </c>
      <c r="C29" t="s">
        <v>201</v>
      </c>
      <c r="D29" s="4">
        <v>11649</v>
      </c>
      <c r="E29" s="18">
        <v>11649</v>
      </c>
      <c r="F29" t="s">
        <v>126</v>
      </c>
    </row>
    <row r="30" spans="1:7">
      <c r="A30" s="61">
        <v>40626</v>
      </c>
      <c r="B30" t="s">
        <v>196</v>
      </c>
      <c r="C30" t="s">
        <v>197</v>
      </c>
      <c r="D30" s="4">
        <v>13744</v>
      </c>
      <c r="E30" s="18">
        <v>13744</v>
      </c>
      <c r="F30" t="s">
        <v>126</v>
      </c>
    </row>
    <row r="31" spans="1:7">
      <c r="A31" s="61">
        <v>40633</v>
      </c>
      <c r="B31" t="s">
        <v>192</v>
      </c>
      <c r="C31" t="s">
        <v>193</v>
      </c>
      <c r="D31" s="4">
        <v>134.88</v>
      </c>
      <c r="E31" s="18">
        <v>22377</v>
      </c>
      <c r="F31" t="s">
        <v>15</v>
      </c>
    </row>
    <row r="32" spans="1:7">
      <c r="A32" s="61">
        <v>40633</v>
      </c>
      <c r="B32" t="s">
        <v>177</v>
      </c>
      <c r="C32" t="s">
        <v>178</v>
      </c>
      <c r="D32" s="4">
        <v>608.86</v>
      </c>
      <c r="E32" s="18">
        <v>71070</v>
      </c>
      <c r="F32" t="s">
        <v>132</v>
      </c>
    </row>
    <row r="33" spans="1:7">
      <c r="A33" s="61">
        <v>40633</v>
      </c>
      <c r="B33" t="s">
        <v>179</v>
      </c>
      <c r="C33" t="s">
        <v>180</v>
      </c>
      <c r="D33" s="4">
        <v>50.75</v>
      </c>
      <c r="E33" s="18">
        <v>5958</v>
      </c>
      <c r="F33" t="s">
        <v>132</v>
      </c>
    </row>
    <row r="34" spans="1:7">
      <c r="A34" s="61">
        <v>40633</v>
      </c>
      <c r="B34" t="s">
        <v>156</v>
      </c>
      <c r="C34" t="s">
        <v>157</v>
      </c>
      <c r="D34" s="4">
        <v>183.8</v>
      </c>
      <c r="E34" s="18">
        <v>21527</v>
      </c>
      <c r="F34" t="s">
        <v>132</v>
      </c>
    </row>
    <row r="35" spans="1:7">
      <c r="A35" s="61">
        <v>40633</v>
      </c>
      <c r="B35" t="s">
        <v>66</v>
      </c>
      <c r="C35" t="s">
        <v>67</v>
      </c>
      <c r="D35" s="4" t="s">
        <v>46</v>
      </c>
      <c r="E35" s="18">
        <v>20260</v>
      </c>
      <c r="F35" t="s">
        <v>132</v>
      </c>
      <c r="G35" t="s">
        <v>70</v>
      </c>
    </row>
    <row r="36" spans="1:7">
      <c r="A36" s="61">
        <v>40634</v>
      </c>
      <c r="B36" t="s">
        <v>33</v>
      </c>
      <c r="C36" t="s">
        <v>43</v>
      </c>
      <c r="D36" s="4">
        <v>52522</v>
      </c>
      <c r="E36" s="18">
        <v>52522</v>
      </c>
      <c r="F36" t="s">
        <v>126</v>
      </c>
      <c r="G36" t="s">
        <v>57</v>
      </c>
    </row>
    <row r="37" spans="1:7">
      <c r="A37" s="61">
        <v>40634</v>
      </c>
      <c r="B37" t="s">
        <v>194</v>
      </c>
      <c r="C37" t="s">
        <v>30</v>
      </c>
      <c r="D37" s="4">
        <v>3153</v>
      </c>
      <c r="E37" s="18">
        <v>3153</v>
      </c>
      <c r="F37" t="s">
        <v>126</v>
      </c>
    </row>
    <row r="38" spans="1:7">
      <c r="A38" s="61">
        <v>40652</v>
      </c>
      <c r="B38" t="s">
        <v>158</v>
      </c>
      <c r="C38" t="s">
        <v>159</v>
      </c>
      <c r="D38" s="4">
        <v>2000</v>
      </c>
      <c r="E38" s="18">
        <v>2000</v>
      </c>
      <c r="F38" t="s">
        <v>132</v>
      </c>
      <c r="G38" t="s">
        <v>161</v>
      </c>
    </row>
    <row r="39" spans="1:7">
      <c r="A39" s="61">
        <v>40659</v>
      </c>
      <c r="B39" t="s">
        <v>53</v>
      </c>
      <c r="C39" t="s">
        <v>54</v>
      </c>
      <c r="D39" s="4">
        <v>10040</v>
      </c>
      <c r="E39" s="18">
        <v>10040</v>
      </c>
      <c r="F39" t="s">
        <v>126</v>
      </c>
      <c r="G39" t="s">
        <v>57</v>
      </c>
    </row>
    <row r="40" spans="1:7">
      <c r="A40" s="61">
        <v>40660</v>
      </c>
      <c r="B40" t="s">
        <v>33</v>
      </c>
      <c r="C40" t="s">
        <v>50</v>
      </c>
      <c r="D40" s="4">
        <v>2678</v>
      </c>
      <c r="E40" s="18">
        <v>2678</v>
      </c>
      <c r="F40" t="s">
        <v>126</v>
      </c>
      <c r="G40" t="s">
        <v>57</v>
      </c>
    </row>
    <row r="41" spans="1:7">
      <c r="A41" s="61">
        <v>40660</v>
      </c>
      <c r="B41" t="s">
        <v>152</v>
      </c>
      <c r="C41" t="s">
        <v>51</v>
      </c>
      <c r="D41" s="4">
        <v>2705</v>
      </c>
      <c r="E41" s="18">
        <v>2705</v>
      </c>
      <c r="F41" t="s">
        <v>126</v>
      </c>
      <c r="G41" t="s">
        <v>57</v>
      </c>
    </row>
    <row r="42" spans="1:7">
      <c r="A42" s="61">
        <v>40660</v>
      </c>
      <c r="B42" t="s">
        <v>147</v>
      </c>
      <c r="C42" t="s">
        <v>31</v>
      </c>
      <c r="D42" s="4">
        <v>926</v>
      </c>
      <c r="E42" s="18">
        <v>926</v>
      </c>
      <c r="F42" t="s">
        <v>132</v>
      </c>
    </row>
    <row r="43" spans="1:7">
      <c r="A43" s="61">
        <v>40661</v>
      </c>
      <c r="B43" t="s">
        <v>196</v>
      </c>
      <c r="C43" t="s">
        <v>52</v>
      </c>
      <c r="D43" s="4">
        <v>1190</v>
      </c>
      <c r="E43" s="18">
        <v>1190</v>
      </c>
      <c r="F43" t="s">
        <v>126</v>
      </c>
      <c r="G43" t="s">
        <v>57</v>
      </c>
    </row>
    <row r="44" spans="1:7">
      <c r="A44" s="61">
        <v>40662</v>
      </c>
      <c r="B44" t="s">
        <v>196</v>
      </c>
      <c r="C44" t="s">
        <v>32</v>
      </c>
      <c r="D44" s="4">
        <v>3235</v>
      </c>
      <c r="E44" s="18">
        <v>3235</v>
      </c>
      <c r="F44" t="s">
        <v>132</v>
      </c>
    </row>
    <row r="45" spans="1:7">
      <c r="A45" s="61">
        <v>40662</v>
      </c>
      <c r="B45" t="s">
        <v>130</v>
      </c>
      <c r="C45" t="s">
        <v>49</v>
      </c>
      <c r="D45" s="4">
        <v>2124</v>
      </c>
      <c r="E45" s="18">
        <v>2124</v>
      </c>
      <c r="F45" t="s">
        <v>132</v>
      </c>
      <c r="G45" t="s">
        <v>57</v>
      </c>
    </row>
    <row r="46" spans="1:7">
      <c r="A46" s="61">
        <v>40663</v>
      </c>
      <c r="B46" t="s">
        <v>46</v>
      </c>
      <c r="C46" t="s">
        <v>55</v>
      </c>
      <c r="D46" s="4" t="s">
        <v>46</v>
      </c>
      <c r="E46" s="18">
        <v>43808</v>
      </c>
      <c r="F46" t="s">
        <v>132</v>
      </c>
      <c r="G46" t="s">
        <v>57</v>
      </c>
    </row>
    <row r="47" spans="1:7">
      <c r="A47" s="61">
        <v>40665</v>
      </c>
      <c r="B47" t="s">
        <v>147</v>
      </c>
      <c r="C47" t="s">
        <v>148</v>
      </c>
      <c r="D47" s="4">
        <v>7855</v>
      </c>
      <c r="E47" s="18">
        <v>7855</v>
      </c>
      <c r="F47" t="s">
        <v>132</v>
      </c>
      <c r="G47" t="s">
        <v>149</v>
      </c>
    </row>
    <row r="48" spans="1:7">
      <c r="A48" s="61">
        <v>40665</v>
      </c>
      <c r="B48" t="s">
        <v>139</v>
      </c>
      <c r="C48" t="s">
        <v>146</v>
      </c>
      <c r="D48" s="4">
        <v>1530</v>
      </c>
      <c r="E48" s="18">
        <v>1530</v>
      </c>
      <c r="F48" t="s">
        <v>132</v>
      </c>
    </row>
    <row r="49" spans="1:7">
      <c r="A49" s="61">
        <v>40666</v>
      </c>
      <c r="B49" t="s">
        <v>41</v>
      </c>
      <c r="C49" t="s">
        <v>42</v>
      </c>
      <c r="D49" s="4">
        <v>95.25</v>
      </c>
      <c r="E49" s="18">
        <v>11049</v>
      </c>
      <c r="F49" t="s">
        <v>136</v>
      </c>
    </row>
    <row r="50" spans="1:7">
      <c r="A50" s="61">
        <v>40666</v>
      </c>
      <c r="B50" t="s">
        <v>134</v>
      </c>
      <c r="C50" t="s">
        <v>125</v>
      </c>
      <c r="D50" s="4">
        <v>1552</v>
      </c>
      <c r="E50" s="18">
        <v>1552</v>
      </c>
      <c r="F50" t="s">
        <v>126</v>
      </c>
    </row>
    <row r="51" spans="1:7">
      <c r="A51" s="61">
        <v>40668</v>
      </c>
      <c r="B51" t="s">
        <v>135</v>
      </c>
      <c r="C51" t="s">
        <v>138</v>
      </c>
      <c r="D51" s="4">
        <v>10999</v>
      </c>
      <c r="E51" s="18">
        <v>10999</v>
      </c>
      <c r="F51" t="s">
        <v>136</v>
      </c>
      <c r="G51" t="s">
        <v>137</v>
      </c>
    </row>
    <row r="52" spans="1:7">
      <c r="A52" s="61">
        <v>40668</v>
      </c>
      <c r="B52" t="s">
        <v>162</v>
      </c>
      <c r="C52" t="s">
        <v>163</v>
      </c>
      <c r="D52" s="4">
        <v>6418</v>
      </c>
      <c r="E52" s="18">
        <v>6418</v>
      </c>
      <c r="F52" t="s">
        <v>132</v>
      </c>
      <c r="G52" t="s">
        <v>166</v>
      </c>
    </row>
    <row r="53" spans="1:7">
      <c r="A53" s="62">
        <v>40668</v>
      </c>
      <c r="B53" s="5" t="s">
        <v>162</v>
      </c>
      <c r="C53" s="5" t="s">
        <v>164</v>
      </c>
      <c r="D53" s="6">
        <v>-5918</v>
      </c>
      <c r="E53" s="19">
        <v>-5918</v>
      </c>
      <c r="F53" s="5" t="s">
        <v>132</v>
      </c>
      <c r="G53" s="5" t="s">
        <v>36</v>
      </c>
    </row>
    <row r="54" spans="1:7">
      <c r="A54" s="61">
        <v>40669</v>
      </c>
      <c r="B54" t="s">
        <v>139</v>
      </c>
      <c r="C54" t="s">
        <v>140</v>
      </c>
      <c r="D54" s="4">
        <v>5592</v>
      </c>
      <c r="E54" s="18">
        <v>5592</v>
      </c>
      <c r="F54" t="s">
        <v>132</v>
      </c>
      <c r="G54" t="s">
        <v>141</v>
      </c>
    </row>
    <row r="55" spans="1:7">
      <c r="A55" s="61">
        <v>40669</v>
      </c>
      <c r="B55" t="s">
        <v>165</v>
      </c>
      <c r="C55" t="s">
        <v>168</v>
      </c>
      <c r="D55" s="4">
        <v>3990</v>
      </c>
      <c r="E55" s="18">
        <v>3990</v>
      </c>
      <c r="F55" t="s">
        <v>132</v>
      </c>
      <c r="G55" t="s">
        <v>167</v>
      </c>
    </row>
    <row r="56" spans="1:7">
      <c r="A56" s="61">
        <v>40669</v>
      </c>
      <c r="B56" t="s">
        <v>200</v>
      </c>
      <c r="C56" t="s">
        <v>56</v>
      </c>
      <c r="D56" s="4">
        <v>12687</v>
      </c>
      <c r="E56" s="18">
        <v>12687</v>
      </c>
      <c r="F56" t="s">
        <v>126</v>
      </c>
      <c r="G56" t="s">
        <v>57</v>
      </c>
    </row>
    <row r="57" spans="1:7">
      <c r="A57" s="61">
        <v>40672</v>
      </c>
      <c r="B57" t="s">
        <v>124</v>
      </c>
      <c r="C57" t="s">
        <v>125</v>
      </c>
      <c r="D57" s="4">
        <v>3510</v>
      </c>
      <c r="E57" s="18">
        <v>3510</v>
      </c>
      <c r="F57" t="s">
        <v>126</v>
      </c>
      <c r="G57" t="s">
        <v>127</v>
      </c>
    </row>
    <row r="58" spans="1:7">
      <c r="A58" s="61">
        <v>40672</v>
      </c>
      <c r="B58" t="s">
        <v>139</v>
      </c>
      <c r="C58" t="s">
        <v>142</v>
      </c>
      <c r="D58" s="4">
        <v>916</v>
      </c>
      <c r="E58" s="18">
        <v>916</v>
      </c>
      <c r="F58" t="s">
        <v>132</v>
      </c>
      <c r="G58" t="s">
        <v>143</v>
      </c>
    </row>
    <row r="59" spans="1:7">
      <c r="A59" s="61">
        <v>40672</v>
      </c>
      <c r="B59" t="s">
        <v>130</v>
      </c>
      <c r="C59" t="s">
        <v>169</v>
      </c>
      <c r="D59" s="4">
        <v>9777</v>
      </c>
      <c r="E59" s="18">
        <v>9777</v>
      </c>
      <c r="F59" t="s">
        <v>132</v>
      </c>
    </row>
    <row r="60" spans="1:7">
      <c r="A60" s="61">
        <v>40673</v>
      </c>
      <c r="B60" t="s">
        <v>128</v>
      </c>
      <c r="C60" t="s">
        <v>129</v>
      </c>
      <c r="D60" s="4">
        <v>497</v>
      </c>
      <c r="E60" s="18">
        <v>497</v>
      </c>
      <c r="F60" t="s">
        <v>126</v>
      </c>
    </row>
    <row r="61" spans="1:7">
      <c r="A61" s="61">
        <v>40673</v>
      </c>
      <c r="B61" t="s">
        <v>139</v>
      </c>
      <c r="C61" t="s">
        <v>144</v>
      </c>
      <c r="D61" s="4">
        <v>3621</v>
      </c>
      <c r="E61" s="18">
        <v>3621</v>
      </c>
      <c r="F61" t="s">
        <v>132</v>
      </c>
      <c r="G61" t="s">
        <v>145</v>
      </c>
    </row>
    <row r="62" spans="1:7">
      <c r="A62" s="61">
        <v>40673</v>
      </c>
      <c r="B62" t="s">
        <v>130</v>
      </c>
      <c r="C62" t="s">
        <v>131</v>
      </c>
      <c r="D62" s="4">
        <v>2249</v>
      </c>
      <c r="E62" s="18">
        <v>2249</v>
      </c>
      <c r="F62" t="s">
        <v>132</v>
      </c>
      <c r="G62" t="s">
        <v>133</v>
      </c>
    </row>
    <row r="63" spans="1:7">
      <c r="A63" s="61">
        <v>40674</v>
      </c>
      <c r="B63" t="s">
        <v>152</v>
      </c>
      <c r="C63" t="s">
        <v>153</v>
      </c>
      <c r="D63" s="4">
        <v>14029</v>
      </c>
      <c r="E63" s="18">
        <v>14029</v>
      </c>
      <c r="F63" t="s">
        <v>126</v>
      </c>
    </row>
    <row r="64" spans="1:7">
      <c r="A64" s="61">
        <v>40674</v>
      </c>
      <c r="B64" t="s">
        <v>46</v>
      </c>
      <c r="C64" t="s">
        <v>47</v>
      </c>
      <c r="D64">
        <v>3317</v>
      </c>
      <c r="E64">
        <v>3317</v>
      </c>
      <c r="F64" t="s">
        <v>28</v>
      </c>
    </row>
    <row r="65" spans="1:7">
      <c r="A65" s="61">
        <v>40675</v>
      </c>
      <c r="B65" t="s">
        <v>44</v>
      </c>
      <c r="C65" t="s">
        <v>45</v>
      </c>
      <c r="D65">
        <v>165244</v>
      </c>
      <c r="E65">
        <v>165244</v>
      </c>
      <c r="F65" t="s">
        <v>28</v>
      </c>
    </row>
    <row r="66" spans="1:7">
      <c r="A66" s="61">
        <v>40675</v>
      </c>
      <c r="B66" t="s">
        <v>44</v>
      </c>
      <c r="C66" t="s">
        <v>45</v>
      </c>
      <c r="D66">
        <v>15038</v>
      </c>
      <c r="E66">
        <v>15038</v>
      </c>
      <c r="F66" t="s">
        <v>28</v>
      </c>
    </row>
    <row r="67" spans="1:7">
      <c r="A67" s="61">
        <v>40585</v>
      </c>
      <c r="B67" t="s">
        <v>6</v>
      </c>
      <c r="C67" t="s">
        <v>8</v>
      </c>
      <c r="D67" s="4">
        <v>2990</v>
      </c>
      <c r="E67" s="18">
        <v>2990</v>
      </c>
      <c r="F67" t="s">
        <v>9</v>
      </c>
      <c r="G67" s="44" t="s">
        <v>10</v>
      </c>
    </row>
    <row r="68" spans="1:7">
      <c r="A68" s="61">
        <v>40590</v>
      </c>
      <c r="B68" t="s">
        <v>12</v>
      </c>
      <c r="C68" t="s">
        <v>14</v>
      </c>
      <c r="D68" s="3">
        <v>23550</v>
      </c>
      <c r="E68" s="3">
        <v>23550</v>
      </c>
      <c r="F68" t="s">
        <v>15</v>
      </c>
      <c r="G68" s="45" t="s">
        <v>10</v>
      </c>
    </row>
    <row r="69" spans="1:7">
      <c r="A69" s="61">
        <v>40593</v>
      </c>
      <c r="B69" t="s">
        <v>16</v>
      </c>
      <c r="C69" t="s">
        <v>18</v>
      </c>
      <c r="D69" s="4">
        <v>3929</v>
      </c>
      <c r="E69" s="18">
        <v>3929</v>
      </c>
      <c r="F69" t="s">
        <v>20</v>
      </c>
      <c r="G69" s="46" t="s">
        <v>21</v>
      </c>
    </row>
    <row r="70" spans="1:7">
      <c r="A70" s="61">
        <v>40673</v>
      </c>
      <c r="B70" t="s">
        <v>184</v>
      </c>
      <c r="C70" t="s">
        <v>203</v>
      </c>
      <c r="D70" s="4">
        <v>4046</v>
      </c>
      <c r="E70">
        <v>4046</v>
      </c>
      <c r="F70" t="s">
        <v>132</v>
      </c>
      <c r="G70" t="s">
        <v>206</v>
      </c>
    </row>
  </sheetData>
  <autoFilter ref="A3:G3"/>
  <sortState ref="A4:G69">
    <sortCondition ref="B5:B69"/>
  </sortState>
  <phoneticPr fontId="9" type="noConversion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A3" sqref="A3:E5"/>
    </sheetView>
  </sheetViews>
  <sheetFormatPr defaultColWidth="8.85546875" defaultRowHeight="15"/>
  <cols>
    <col min="1" max="1" width="11" bestFit="1" customWidth="1"/>
    <col min="2" max="2" width="15.140625" bestFit="1" customWidth="1"/>
    <col min="3" max="3" width="13.85546875" bestFit="1" customWidth="1"/>
    <col min="4" max="4" width="17.28515625" bestFit="1" customWidth="1"/>
    <col min="5" max="5" width="12.85546875" bestFit="1" customWidth="1"/>
    <col min="6" max="6" width="6.42578125" bestFit="1" customWidth="1"/>
  </cols>
  <sheetData>
    <row r="1" spans="1:7" ht="26.25">
      <c r="A1" s="15" t="s">
        <v>61</v>
      </c>
      <c r="D1" s="1" t="s">
        <v>48</v>
      </c>
      <c r="E1" s="1">
        <f>SUM(E3:E13)</f>
        <v>183599</v>
      </c>
    </row>
    <row r="2" spans="1:7">
      <c r="A2" s="12" t="s">
        <v>117</v>
      </c>
      <c r="B2" s="13" t="s">
        <v>118</v>
      </c>
      <c r="C2" s="13" t="s">
        <v>119</v>
      </c>
      <c r="D2" s="14" t="s">
        <v>120</v>
      </c>
      <c r="E2" s="13" t="s">
        <v>160</v>
      </c>
      <c r="F2" s="13" t="s">
        <v>122</v>
      </c>
      <c r="G2" s="13" t="s">
        <v>123</v>
      </c>
    </row>
    <row r="3" spans="1:7">
      <c r="A3" s="2">
        <v>40675</v>
      </c>
      <c r="B3" t="s">
        <v>44</v>
      </c>
      <c r="C3" t="s">
        <v>45</v>
      </c>
      <c r="D3">
        <v>165244</v>
      </c>
      <c r="E3">
        <v>165244</v>
      </c>
    </row>
    <row r="4" spans="1:7">
      <c r="A4" s="2">
        <v>40675</v>
      </c>
      <c r="B4" t="s">
        <v>44</v>
      </c>
      <c r="C4" t="s">
        <v>45</v>
      </c>
      <c r="D4">
        <v>15038</v>
      </c>
      <c r="E4">
        <v>15038</v>
      </c>
    </row>
    <row r="5" spans="1:7">
      <c r="A5" s="2">
        <v>40674</v>
      </c>
      <c r="B5" t="s">
        <v>46</v>
      </c>
      <c r="C5" t="s">
        <v>47</v>
      </c>
      <c r="D5">
        <v>3317</v>
      </c>
      <c r="E5">
        <v>3317</v>
      </c>
    </row>
  </sheetData>
  <phoneticPr fontId="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3:B9"/>
  <sheetViews>
    <sheetView workbookViewId="0">
      <selection activeCell="A3" sqref="A3"/>
    </sheetView>
  </sheetViews>
  <sheetFormatPr defaultColWidth="8.85546875" defaultRowHeight="15"/>
  <cols>
    <col min="1" max="1" width="13.28515625" customWidth="1"/>
    <col min="2" max="2" width="19.7109375" customWidth="1"/>
    <col min="3" max="3" width="23.85546875" bestFit="1" customWidth="1"/>
    <col min="4" max="4" width="7.140625" bestFit="1" customWidth="1"/>
    <col min="5" max="8" width="4" customWidth="1"/>
    <col min="9" max="37" width="5" customWidth="1"/>
    <col min="38" max="60" width="6" customWidth="1"/>
    <col min="61" max="61" width="7.28515625" customWidth="1"/>
    <col min="62" max="62" width="11.28515625" bestFit="1" customWidth="1"/>
  </cols>
  <sheetData>
    <row r="3" spans="1:2">
      <c r="A3" s="57" t="s">
        <v>207</v>
      </c>
      <c r="B3" s="48" t="s">
        <v>81</v>
      </c>
    </row>
    <row r="4" spans="1:2">
      <c r="A4" s="63" t="s">
        <v>132</v>
      </c>
      <c r="B4" s="49">
        <v>285329</v>
      </c>
    </row>
    <row r="5" spans="1:2">
      <c r="A5" s="63" t="s">
        <v>126</v>
      </c>
      <c r="B5" s="49">
        <v>226106</v>
      </c>
    </row>
    <row r="6" spans="1:2">
      <c r="A6" s="63" t="s">
        <v>174</v>
      </c>
      <c r="B6" s="49">
        <v>93947</v>
      </c>
    </row>
    <row r="7" spans="1:2">
      <c r="A7" s="63" t="s">
        <v>136</v>
      </c>
      <c r="B7" s="49">
        <v>111829</v>
      </c>
    </row>
    <row r="8" spans="1:2">
      <c r="A8" s="63" t="s">
        <v>15</v>
      </c>
      <c r="B8" s="49">
        <v>22377</v>
      </c>
    </row>
    <row r="9" spans="1:2">
      <c r="A9" s="64" t="s">
        <v>80</v>
      </c>
      <c r="B9" s="56">
        <v>739588</v>
      </c>
    </row>
  </sheetData>
  <phoneticPr fontId="9" type="noConversion"/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I3" sqref="I3"/>
    </sheetView>
  </sheetViews>
  <sheetFormatPr defaultColWidth="8.85546875" defaultRowHeight="15"/>
  <cols>
    <col min="1" max="1" width="12.85546875" bestFit="1" customWidth="1"/>
    <col min="2" max="2" width="47.7109375" customWidth="1"/>
    <col min="3" max="3" width="6" bestFit="1" customWidth="1"/>
    <col min="4" max="4" width="19.42578125" bestFit="1" customWidth="1"/>
    <col min="5" max="5" width="15" bestFit="1" customWidth="1"/>
  </cols>
  <sheetData>
    <row r="1" spans="1:4">
      <c r="A1" s="20"/>
      <c r="B1" s="20"/>
      <c r="C1" s="20"/>
      <c r="D1" s="20"/>
    </row>
    <row r="2" spans="1:4" ht="15.75">
      <c r="A2" s="20"/>
      <c r="B2" s="21" t="s">
        <v>208</v>
      </c>
      <c r="C2" s="20"/>
      <c r="D2" s="20"/>
    </row>
    <row r="3" spans="1:4">
      <c r="A3" s="20"/>
      <c r="B3" s="20"/>
      <c r="C3" s="20"/>
      <c r="D3" s="20"/>
    </row>
    <row r="4" spans="1:4">
      <c r="A4" s="22" t="s">
        <v>82</v>
      </c>
      <c r="B4" s="23" t="s">
        <v>83</v>
      </c>
      <c r="C4" s="23" t="s">
        <v>84</v>
      </c>
      <c r="D4" s="23" t="s">
        <v>85</v>
      </c>
    </row>
    <row r="5" spans="1:4">
      <c r="A5" s="24" t="s">
        <v>86</v>
      </c>
      <c r="D5" s="3"/>
    </row>
    <row r="6" spans="1:4">
      <c r="A6" s="24"/>
      <c r="B6" t="s">
        <v>87</v>
      </c>
      <c r="C6">
        <v>6</v>
      </c>
      <c r="D6" s="3">
        <f>70*115</f>
        <v>8050</v>
      </c>
    </row>
    <row r="7" spans="1:4">
      <c r="A7" s="24"/>
      <c r="B7" t="s">
        <v>88</v>
      </c>
      <c r="C7">
        <v>6</v>
      </c>
      <c r="D7" s="3">
        <v>4830</v>
      </c>
    </row>
    <row r="8" spans="1:4">
      <c r="A8" s="24"/>
      <c r="B8" t="s">
        <v>89</v>
      </c>
      <c r="C8">
        <v>2</v>
      </c>
      <c r="D8" s="3">
        <v>6900</v>
      </c>
    </row>
    <row r="9" spans="1:4">
      <c r="A9" s="24"/>
      <c r="B9" t="s">
        <v>90</v>
      </c>
      <c r="C9">
        <v>4</v>
      </c>
      <c r="D9" s="3">
        <v>4600</v>
      </c>
    </row>
    <row r="10" spans="1:4">
      <c r="A10" s="24"/>
      <c r="B10" t="s">
        <v>91</v>
      </c>
      <c r="C10">
        <v>2</v>
      </c>
      <c r="D10" s="3">
        <v>2990</v>
      </c>
    </row>
    <row r="11" spans="1:4">
      <c r="A11" s="24"/>
      <c r="B11" t="s">
        <v>92</v>
      </c>
      <c r="C11">
        <v>1</v>
      </c>
      <c r="D11" s="3">
        <v>14950</v>
      </c>
    </row>
    <row r="12" spans="1:4">
      <c r="A12" s="24"/>
      <c r="B12" t="s">
        <v>93</v>
      </c>
      <c r="C12">
        <v>6</v>
      </c>
      <c r="D12" s="3">
        <v>80000</v>
      </c>
    </row>
    <row r="13" spans="1:4">
      <c r="A13" s="24"/>
      <c r="B13" t="s">
        <v>94</v>
      </c>
      <c r="C13">
        <v>2</v>
      </c>
      <c r="D13" s="3">
        <v>78200</v>
      </c>
    </row>
    <row r="14" spans="1:4">
      <c r="A14" s="24"/>
      <c r="B14" t="s">
        <v>95</v>
      </c>
      <c r="C14" t="s">
        <v>96</v>
      </c>
      <c r="D14" s="3">
        <v>70000</v>
      </c>
    </row>
    <row r="15" spans="1:4" ht="15.75" thickBot="1">
      <c r="A15" s="25"/>
      <c r="B15" s="26" t="s">
        <v>97</v>
      </c>
      <c r="C15" s="26" t="s">
        <v>96</v>
      </c>
      <c r="D15" s="27">
        <v>11500</v>
      </c>
    </row>
    <row r="16" spans="1:4" ht="15.75" thickTop="1">
      <c r="A16" s="28"/>
      <c r="B16" s="29" t="s">
        <v>98</v>
      </c>
      <c r="C16" s="30"/>
      <c r="D16" s="31">
        <f>SUM(D6:D15)</f>
        <v>282020</v>
      </c>
    </row>
    <row r="17" spans="1:4">
      <c r="A17" s="24"/>
      <c r="D17" s="3"/>
    </row>
    <row r="18" spans="1:4">
      <c r="A18" s="24" t="s">
        <v>99</v>
      </c>
      <c r="D18" s="3"/>
    </row>
    <row r="19" spans="1:4">
      <c r="B19" t="s">
        <v>100</v>
      </c>
      <c r="C19" t="s">
        <v>101</v>
      </c>
      <c r="D19" s="3">
        <v>110000</v>
      </c>
    </row>
    <row r="20" spans="1:4" ht="15.75" thickBot="1">
      <c r="A20" s="26"/>
      <c r="B20" s="26" t="s">
        <v>102</v>
      </c>
      <c r="C20" s="26" t="s">
        <v>101</v>
      </c>
      <c r="D20" s="27">
        <v>90000</v>
      </c>
    </row>
    <row r="21" spans="1:4" ht="15.75" thickTop="1">
      <c r="B21" s="29" t="s">
        <v>103</v>
      </c>
      <c r="D21" s="32">
        <f>SUM(D19:D20)</f>
        <v>200000</v>
      </c>
    </row>
    <row r="22" spans="1:4">
      <c r="D22" s="3"/>
    </row>
    <row r="23" spans="1:4">
      <c r="A23" s="24" t="s">
        <v>104</v>
      </c>
      <c r="D23" s="3"/>
    </row>
    <row r="24" spans="1:4">
      <c r="B24" t="s">
        <v>105</v>
      </c>
      <c r="C24">
        <v>1000</v>
      </c>
      <c r="D24" s="3">
        <f>1000*0.3*115</f>
        <v>34500</v>
      </c>
    </row>
    <row r="25" spans="1:4">
      <c r="B25" t="s">
        <v>106</v>
      </c>
      <c r="C25">
        <v>1</v>
      </c>
      <c r="D25" s="3">
        <f>115*400</f>
        <v>46000</v>
      </c>
    </row>
    <row r="26" spans="1:4">
      <c r="B26" t="s">
        <v>107</v>
      </c>
      <c r="C26">
        <v>2</v>
      </c>
      <c r="D26" s="3">
        <f>2*13000</f>
        <v>26000</v>
      </c>
    </row>
    <row r="27" spans="1:4">
      <c r="A27" s="30"/>
      <c r="B27" s="30" t="s">
        <v>108</v>
      </c>
      <c r="C27" s="30">
        <v>1</v>
      </c>
      <c r="D27" s="33">
        <v>400000</v>
      </c>
    </row>
    <row r="28" spans="1:4" ht="15.75" thickBot="1">
      <c r="A28" s="26"/>
      <c r="B28" s="26" t="s">
        <v>109</v>
      </c>
      <c r="C28" s="26">
        <v>3</v>
      </c>
      <c r="D28" s="27">
        <f>3*10000</f>
        <v>30000</v>
      </c>
    </row>
    <row r="29" spans="1:4" ht="15.75" thickTop="1">
      <c r="A29" s="30"/>
      <c r="B29" s="29" t="s">
        <v>110</v>
      </c>
      <c r="C29" s="30"/>
      <c r="D29" s="31">
        <f>SUM(D24:D28)</f>
        <v>536500</v>
      </c>
    </row>
    <row r="30" spans="1:4">
      <c r="D30" s="3"/>
    </row>
    <row r="31" spans="1:4">
      <c r="A31" s="24" t="s">
        <v>111</v>
      </c>
      <c r="D31" s="3"/>
    </row>
    <row r="32" spans="1:4">
      <c r="B32" t="s">
        <v>112</v>
      </c>
      <c r="C32">
        <v>1</v>
      </c>
      <c r="D32" s="3">
        <v>100000</v>
      </c>
    </row>
    <row r="33" spans="1:4">
      <c r="B33" t="s">
        <v>113</v>
      </c>
      <c r="C33" t="s">
        <v>96</v>
      </c>
      <c r="D33" s="3">
        <v>20000</v>
      </c>
    </row>
    <row r="34" spans="1:4" ht="15.75" thickBot="1">
      <c r="A34" s="26"/>
      <c r="B34" s="26" t="s">
        <v>114</v>
      </c>
      <c r="C34" s="26">
        <v>1</v>
      </c>
      <c r="D34" s="27">
        <v>150000</v>
      </c>
    </row>
    <row r="35" spans="1:4" ht="15.75" thickTop="1">
      <c r="B35" s="29" t="s">
        <v>115</v>
      </c>
      <c r="D35" s="34">
        <f>SUM(D32:D34)</f>
        <v>270000</v>
      </c>
    </row>
    <row r="36" spans="1:4">
      <c r="D36" s="3"/>
    </row>
    <row r="37" spans="1:4">
      <c r="B37" s="35"/>
      <c r="C37" s="36"/>
      <c r="D37" s="37"/>
    </row>
    <row r="38" spans="1:4">
      <c r="B38" s="38" t="s">
        <v>116</v>
      </c>
      <c r="C38" s="39"/>
      <c r="D38" s="40">
        <f>D35+D29+D21+D16</f>
        <v>1288520</v>
      </c>
    </row>
    <row r="39" spans="1:4">
      <c r="B39" s="41"/>
      <c r="C39" s="42"/>
      <c r="D39" s="43"/>
    </row>
  </sheetData>
  <phoneticPr fontId="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Sheet3</vt:lpstr>
      <vt:lpstr>Sheet1</vt:lpstr>
      <vt:lpstr>Efni</vt:lpstr>
      <vt:lpstr>Tollar og gjöld</vt:lpstr>
      <vt:lpstr>Pivot</vt:lpstr>
      <vt:lpstr>Kostnaðaráætlun</vt:lpstr>
    </vt:vector>
  </TitlesOfParts>
  <Company>Háskólinn í Reykjavík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kristinr08</dc:creator>
  <cp:lastModifiedBy>kristinr08</cp:lastModifiedBy>
  <cp:lastPrinted>2011-05-13T11:28:42Z</cp:lastPrinted>
  <dcterms:created xsi:type="dcterms:W3CDTF">2011-05-12T13:21:33Z</dcterms:created>
  <dcterms:modified xsi:type="dcterms:W3CDTF">2011-05-13T12:45:15Z</dcterms:modified>
</cp:coreProperties>
</file>